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FEVEREIRO 2012" sheetId="1" r:id="rId1"/>
  </sheets>
  <definedNames>
    <definedName name="_xlnm.Print_Area" localSheetId="0">'FEVEREIRO 2012'!$A$1:$G$99</definedName>
  </definedNames>
  <calcPr fullCalcOnLoad="1"/>
</workbook>
</file>

<file path=xl/sharedStrings.xml><?xml version="1.0" encoding="utf-8"?>
<sst xmlns="http://schemas.openxmlformats.org/spreadsheetml/2006/main" count="82" uniqueCount="64">
  <si>
    <t>SALDO ANTERIOR</t>
  </si>
  <si>
    <t>CONTA DE MANUTENÇÃO</t>
  </si>
  <si>
    <t>ADUNEB - ASSOCIAÇÃO DOS DOCENTES DA UNEB</t>
  </si>
  <si>
    <t>1. RECEITAS DO MÊS</t>
  </si>
  <si>
    <t>Contribuição associativa</t>
  </si>
  <si>
    <t>TOTAL (SALDO ANTERIOR + RECEITAS)</t>
  </si>
  <si>
    <t>% S/ RECEITA</t>
  </si>
  <si>
    <t>2. DESPESAS DO MÊS</t>
  </si>
  <si>
    <t>2.1 PESSOAL E ENCARGOS TRABALHISTAS</t>
  </si>
  <si>
    <t>2.2 CONCESSIONÁRIOS / SERVIÇOS PÚBLICOS</t>
  </si>
  <si>
    <t>2.3 DESPESAS ADMINISTRATIVAS</t>
  </si>
  <si>
    <t>2.4 SERVIÇOS DE TERCEIROS</t>
  </si>
  <si>
    <t>2.5 DESPESAS OPERACIONAIS</t>
  </si>
  <si>
    <t>2.6 DIVERSOS</t>
  </si>
  <si>
    <t>Jilson Guirra</t>
  </si>
  <si>
    <t>Contador / CRC 022444/O-1</t>
  </si>
  <si>
    <t>Hora Extra</t>
  </si>
  <si>
    <t>Salário Base</t>
  </si>
  <si>
    <t>Desconto INSS</t>
  </si>
  <si>
    <t>Desconto V. Transporte</t>
  </si>
  <si>
    <t>Líquido</t>
  </si>
  <si>
    <t>Despesas pagas pelo caixa ou sobras de cheques</t>
  </si>
  <si>
    <t>SALDO PARA O PRÓXIMO MÊS - BANCO DO BRASIL</t>
  </si>
  <si>
    <t>INSS de outras entidades (5,8%)</t>
  </si>
  <si>
    <t>INSS empresa (22,5%) + desconto funcionários</t>
  </si>
  <si>
    <t>Saldo Conta Corrente Banco do Brasil (incluidos os cheques a compensar)</t>
  </si>
  <si>
    <t>Francisco Hilder M. Silva</t>
  </si>
  <si>
    <t>Diretor</t>
  </si>
  <si>
    <t>1/3 do abono de férias</t>
  </si>
  <si>
    <t>Diferença de férias</t>
  </si>
  <si>
    <t>Contribuição Sindical</t>
  </si>
  <si>
    <t>IRRF</t>
  </si>
  <si>
    <t>Outros créditos</t>
  </si>
  <si>
    <t>DEMONSTRATIVO CONTÁBIL - FEVEREIRO / 2012</t>
  </si>
  <si>
    <t>Despesas Bancárias - mês 02 / 2012</t>
  </si>
  <si>
    <t>SALDO ANTERIOR + RECEITAS - DESPESAS ( EM 28 / 02 / 2012 )</t>
  </si>
  <si>
    <t>Repasse FUNDO DE MOBILIZAÇÃO (ch 850855)</t>
  </si>
  <si>
    <t>Depósito ADUFS / DIEESE (ch 850861)</t>
  </si>
  <si>
    <t>Aquisição de estabilizador para PC da ADUNEB (ch 820861)</t>
  </si>
  <si>
    <t>Aquisição de material de consumo (ch 850861)</t>
  </si>
  <si>
    <t>Aquisição de material de escritório (ch 850861)</t>
  </si>
  <si>
    <t>Reparo na fechadura da porta da ADUNEB (ch 850863)</t>
  </si>
  <si>
    <t>Contribuição Sindical - CONLUTAS (ch 850863)</t>
  </si>
  <si>
    <t>Pgto. Assessoria jurídica - janeiro / 2012 (ch 850856)</t>
  </si>
  <si>
    <t>Repasse mensal ANDES (ch 850854)</t>
  </si>
  <si>
    <t>Pgto. INSS competência 12/2011 (ch 850857)</t>
  </si>
  <si>
    <t>Pgto. INSS competência 01/2012 (ch 850857)</t>
  </si>
  <si>
    <t>Pgto. FGTS competência 12/2011 (ch 850857)</t>
  </si>
  <si>
    <t>Pgto. PIS sobre folha 12/2011 (ch 850857)</t>
  </si>
  <si>
    <t>Pgto. PIS sobre folha 01/2012 (ch 850857)</t>
  </si>
  <si>
    <t>Pgto. PIS sobre folha 13º/2011 (ch 850857)</t>
  </si>
  <si>
    <t>Pgto. IRRF sobre folha 12/2011 (ch 850857)</t>
  </si>
  <si>
    <t>Pgto. IRRF sobre folha + férias 01/2012 (ch 850857)</t>
  </si>
  <si>
    <t>Depósito ADUSC - Greve (ch 850857)</t>
  </si>
  <si>
    <t>Pgto. despesas com táxi  / plantão diretoria (850861 / 857)</t>
  </si>
  <si>
    <t>Pgto. despesas com alimentação / plantão diretoria / greve geral (ch 850861/ 857)</t>
  </si>
  <si>
    <t>Pgto. Oi Telemar / Embratel (ch 850857)</t>
  </si>
  <si>
    <t>Pgto. Assessoria Contábil - novembro / 2011 (ch 850862)</t>
  </si>
  <si>
    <t>Pgto. Assessoria Contábil - Honorário de Balanço (13º) / 2011 (ch 850858)</t>
  </si>
  <si>
    <t>Pgto. salários fevereiro / 2012 (ch 850859)</t>
  </si>
  <si>
    <t>Pgto. Auxilio Transporte (850859)</t>
  </si>
  <si>
    <t>Pgto. Auxilio Alimentação (ch 850859)</t>
  </si>
  <si>
    <t xml:space="preserve">FUNCIONÁRIO </t>
  </si>
  <si>
    <t xml:space="preserve">FGTS depositado funci 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</si>
</sst>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  <numFmt numFmtId="174" formatCode="_(* #,##0.000_);_(* \(#,##0.000\);_(* &quot;-&quot;??_);_(@_)"/>
    <numFmt numFmtId="175" formatCode="#,##0.00;[Red]#,##0.00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_(* #,##0.0000000_);_(* \(#,##0.0000000\);_(* &quot;-&quot;??_);_(@_)"/>
    <numFmt numFmtId="180" formatCode="_(* #,##0.00000000_);_(* \(#,##0.00000000\);_(* &quot;-&quot;??_);_(@_)"/>
    <numFmt numFmtId="181" formatCode="_(* #,##0.000000000_);_(* \(#,##0.000000000\);_(* &quot;-&quot;??_);_(@_)"/>
  </numFmts>
  <fonts count="47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0" fontId="0" fillId="0" borderId="12" xfId="51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0" fontId="0" fillId="0" borderId="15" xfId="51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171" fontId="0" fillId="0" borderId="0" xfId="62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71" fontId="2" fillId="0" borderId="18" xfId="62" applyFont="1" applyFill="1" applyBorder="1" applyAlignment="1">
      <alignment/>
    </xf>
    <xf numFmtId="171" fontId="2" fillId="0" borderId="19" xfId="51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2" fontId="0" fillId="0" borderId="0" xfId="0" applyNumberFormat="1" applyFont="1" applyFill="1" applyAlignment="1">
      <alignment/>
    </xf>
    <xf numFmtId="10" fontId="0" fillId="0" borderId="0" xfId="51" applyNumberFormat="1" applyFont="1" applyFill="1" applyAlignment="1">
      <alignment/>
    </xf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Fill="1" applyAlignment="1">
      <alignment/>
    </xf>
    <xf numFmtId="171" fontId="0" fillId="0" borderId="12" xfId="62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7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4" fontId="2" fillId="0" borderId="17" xfId="0" applyNumberFormat="1" applyFont="1" applyFill="1" applyBorder="1" applyAlignment="1">
      <alignment/>
    </xf>
    <xf numFmtId="171" fontId="2" fillId="0" borderId="19" xfId="62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1" fontId="2" fillId="0" borderId="0" xfId="62" applyFont="1" applyFill="1" applyBorder="1" applyAlignment="1">
      <alignment horizontal="right"/>
    </xf>
    <xf numFmtId="171" fontId="2" fillId="0" borderId="0" xfId="62" applyFont="1" applyFill="1" applyBorder="1" applyAlignment="1">
      <alignment/>
    </xf>
    <xf numFmtId="171" fontId="2" fillId="0" borderId="20" xfId="62" applyFont="1" applyFill="1" applyBorder="1" applyAlignment="1">
      <alignment/>
    </xf>
    <xf numFmtId="171" fontId="2" fillId="0" borderId="19" xfId="62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7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4" fontId="9" fillId="0" borderId="17" xfId="0" applyNumberFormat="1" applyFont="1" applyFill="1" applyBorder="1" applyAlignment="1">
      <alignment/>
    </xf>
    <xf numFmtId="171" fontId="2" fillId="0" borderId="19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0" fontId="2" fillId="0" borderId="19" xfId="51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171" fontId="0" fillId="0" borderId="17" xfId="0" applyNumberFormat="1" applyFont="1" applyFill="1" applyBorder="1" applyAlignment="1">
      <alignment/>
    </xf>
    <xf numFmtId="171" fontId="2" fillId="0" borderId="19" xfId="62" applyFont="1" applyFill="1" applyBorder="1" applyAlignment="1">
      <alignment horizontal="centerContinuous"/>
    </xf>
    <xf numFmtId="10" fontId="2" fillId="0" borderId="19" xfId="51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/>
    </xf>
    <xf numFmtId="171" fontId="0" fillId="0" borderId="15" xfId="62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22" xfId="0" applyFont="1" applyFill="1" applyBorder="1" applyAlignment="1">
      <alignment/>
    </xf>
    <xf numFmtId="4" fontId="2" fillId="0" borderId="22" xfId="0" applyNumberFormat="1" applyFont="1" applyFill="1" applyBorder="1" applyAlignment="1">
      <alignment/>
    </xf>
    <xf numFmtId="10" fontId="2" fillId="0" borderId="23" xfId="51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0" fontId="0" fillId="0" borderId="24" xfId="51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10" fontId="0" fillId="0" borderId="22" xfId="51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 indent="5"/>
    </xf>
    <xf numFmtId="0" fontId="0" fillId="0" borderId="25" xfId="0" applyFont="1" applyFill="1" applyBorder="1" applyAlignment="1">
      <alignment/>
    </xf>
    <xf numFmtId="171" fontId="0" fillId="0" borderId="26" xfId="62" applyFont="1" applyFill="1" applyBorder="1" applyAlignment="1">
      <alignment/>
    </xf>
    <xf numFmtId="0" fontId="0" fillId="0" borderId="27" xfId="0" applyFont="1" applyFill="1" applyBorder="1" applyAlignment="1">
      <alignment/>
    </xf>
    <xf numFmtId="171" fontId="0" fillId="0" borderId="28" xfId="62" applyFont="1" applyFill="1" applyBorder="1" applyAlignment="1">
      <alignment/>
    </xf>
    <xf numFmtId="0" fontId="2" fillId="0" borderId="29" xfId="0" applyFont="1" applyFill="1" applyBorder="1" applyAlignment="1">
      <alignment/>
    </xf>
    <xf numFmtId="171" fontId="2" fillId="0" borderId="30" xfId="62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71" fontId="0" fillId="0" borderId="11" xfId="0" applyNumberFormat="1" applyFont="1" applyFill="1" applyBorder="1" applyAlignment="1">
      <alignment/>
    </xf>
    <xf numFmtId="171" fontId="2" fillId="0" borderId="11" xfId="62" applyFont="1" applyFill="1" applyBorder="1" applyAlignment="1">
      <alignment/>
    </xf>
    <xf numFmtId="171" fontId="2" fillId="0" borderId="23" xfId="62" applyFont="1" applyFill="1" applyBorder="1" applyAlignment="1">
      <alignment/>
    </xf>
    <xf numFmtId="171" fontId="0" fillId="0" borderId="15" xfId="62" applyFont="1" applyFill="1" applyBorder="1" applyAlignment="1">
      <alignment/>
    </xf>
    <xf numFmtId="171" fontId="0" fillId="0" borderId="12" xfId="62" applyFont="1" applyFill="1" applyBorder="1" applyAlignment="1">
      <alignment horizontal="right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71" fontId="0" fillId="0" borderId="23" xfId="62" applyFont="1" applyFill="1" applyBorder="1" applyAlignment="1">
      <alignment horizontal="right"/>
    </xf>
    <xf numFmtId="10" fontId="0" fillId="0" borderId="20" xfId="51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2" fillId="0" borderId="0" xfId="0" applyNumberFormat="1" applyFont="1" applyFill="1" applyBorder="1" applyAlignment="1">
      <alignment horizontal="center"/>
    </xf>
    <xf numFmtId="171" fontId="0" fillId="0" borderId="0" xfId="0" applyNumberFormat="1" applyFont="1" applyFill="1" applyBorder="1" applyAlignment="1">
      <alignment horizontal="left"/>
    </xf>
    <xf numFmtId="175" fontId="0" fillId="0" borderId="14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171" fontId="0" fillId="0" borderId="26" xfId="62" applyFont="1" applyFill="1" applyBorder="1" applyAlignment="1">
      <alignment/>
    </xf>
    <xf numFmtId="171" fontId="0" fillId="0" borderId="28" xfId="62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2" xfId="62" applyFont="1" applyFill="1" applyBorder="1" applyAlignment="1">
      <alignment/>
    </xf>
    <xf numFmtId="171" fontId="0" fillId="0" borderId="15" xfId="62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4" xfId="0" applyNumberFormat="1" applyFont="1" applyFill="1" applyBorder="1" applyAlignment="1">
      <alignment/>
    </xf>
    <xf numFmtId="10" fontId="0" fillId="0" borderId="24" xfId="51" applyNumberFormat="1" applyFont="1" applyFill="1" applyBorder="1" applyAlignment="1">
      <alignment/>
    </xf>
    <xf numFmtId="0" fontId="0" fillId="0" borderId="27" xfId="0" applyFill="1" applyBorder="1" applyAlignment="1">
      <alignment/>
    </xf>
    <xf numFmtId="0" fontId="2" fillId="0" borderId="14" xfId="0" applyFont="1" applyFill="1" applyBorder="1" applyAlignment="1">
      <alignment/>
    </xf>
    <xf numFmtId="171" fontId="2" fillId="0" borderId="15" xfId="62" applyFon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171" fontId="2" fillId="0" borderId="12" xfId="62" applyFont="1" applyFill="1" applyBorder="1" applyAlignment="1">
      <alignment/>
    </xf>
    <xf numFmtId="0" fontId="0" fillId="0" borderId="13" xfId="0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2" fillId="0" borderId="23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10" fontId="0" fillId="0" borderId="18" xfId="51" applyNumberFormat="1" applyFont="1" applyFill="1" applyBorder="1" applyAlignment="1">
      <alignment/>
    </xf>
    <xf numFmtId="171" fontId="0" fillId="0" borderId="23" xfId="62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4"/>
  <sheetViews>
    <sheetView tabSelected="1" zoomScalePageLayoutView="0" workbookViewId="0" topLeftCell="A68">
      <selection activeCell="B62" sqref="B62"/>
    </sheetView>
  </sheetViews>
  <sheetFormatPr defaultColWidth="11.421875" defaultRowHeight="12.75"/>
  <cols>
    <col min="1" max="1" width="2.28125" style="7" customWidth="1"/>
    <col min="2" max="2" width="22.00390625" style="7" customWidth="1"/>
    <col min="3" max="3" width="30.140625" style="7" customWidth="1"/>
    <col min="4" max="4" width="9.8515625" style="7" customWidth="1"/>
    <col min="5" max="5" width="14.28125" style="7" customWidth="1"/>
    <col min="6" max="6" width="13.7109375" style="94" customWidth="1"/>
    <col min="7" max="7" width="13.8515625" style="7" customWidth="1"/>
    <col min="8" max="8" width="5.8515625" style="7" customWidth="1"/>
    <col min="9" max="16384" width="11.421875" style="7" customWidth="1"/>
  </cols>
  <sheetData>
    <row r="1" spans="1:8" s="27" customFormat="1" ht="19.5" thickBot="1">
      <c r="A1" s="135" t="s">
        <v>2</v>
      </c>
      <c r="B1" s="135"/>
      <c r="C1" s="135"/>
      <c r="D1" s="135"/>
      <c r="E1" s="135"/>
      <c r="F1" s="135"/>
      <c r="G1" s="25"/>
      <c r="H1" s="26"/>
    </row>
    <row r="2" spans="1:8" s="27" customFormat="1" ht="10.5" customHeight="1" thickTop="1">
      <c r="A2" s="28"/>
      <c r="B2" s="29"/>
      <c r="C2" s="29"/>
      <c r="D2" s="29"/>
      <c r="E2" s="29"/>
      <c r="F2" s="29"/>
      <c r="G2" s="30"/>
      <c r="H2" s="26"/>
    </row>
    <row r="3" spans="1:8" ht="21.75" customHeight="1">
      <c r="A3" s="136" t="s">
        <v>33</v>
      </c>
      <c r="B3" s="136"/>
      <c r="C3" s="136"/>
      <c r="D3" s="136"/>
      <c r="E3" s="136"/>
      <c r="F3" s="136"/>
      <c r="G3" s="30"/>
      <c r="H3" s="1"/>
    </row>
    <row r="4" spans="1:8" ht="12" customHeight="1">
      <c r="A4" s="31"/>
      <c r="B4" s="31"/>
      <c r="C4" s="31"/>
      <c r="D4" s="31"/>
      <c r="E4" s="31"/>
      <c r="F4" s="31"/>
      <c r="G4" s="30"/>
      <c r="H4" s="1"/>
    </row>
    <row r="5" spans="1:8" ht="18.75">
      <c r="A5" s="32"/>
      <c r="B5" s="86" t="s">
        <v>1</v>
      </c>
      <c r="C5" s="32"/>
      <c r="D5" s="32"/>
      <c r="E5" s="33"/>
      <c r="F5" s="32"/>
      <c r="G5" s="30"/>
      <c r="H5" s="1"/>
    </row>
    <row r="6" spans="1:8" ht="12.75">
      <c r="A6" s="14" t="s">
        <v>0</v>
      </c>
      <c r="B6" s="15"/>
      <c r="C6" s="15"/>
      <c r="D6" s="15"/>
      <c r="E6" s="34"/>
      <c r="F6" s="35">
        <f>SUM(F7:F7)</f>
        <v>8902.16</v>
      </c>
      <c r="H6" s="1"/>
    </row>
    <row r="7" spans="1:12" ht="12.75">
      <c r="A7" s="102"/>
      <c r="B7" s="15" t="s">
        <v>25</v>
      </c>
      <c r="C7" s="15"/>
      <c r="D7" s="15"/>
      <c r="E7" s="34"/>
      <c r="F7" s="35">
        <v>8902.16</v>
      </c>
      <c r="G7" s="36"/>
      <c r="H7" s="1"/>
      <c r="I7" s="1"/>
      <c r="J7" s="1"/>
      <c r="K7" s="1"/>
      <c r="L7" s="1"/>
    </row>
    <row r="8" spans="1:12" ht="12.75">
      <c r="A8" s="1"/>
      <c r="B8" s="37"/>
      <c r="C8" s="37"/>
      <c r="D8" s="37"/>
      <c r="E8" s="38"/>
      <c r="F8" s="39"/>
      <c r="G8" s="36"/>
      <c r="H8" s="1"/>
      <c r="I8" s="1"/>
      <c r="J8" s="1"/>
      <c r="K8" s="1"/>
      <c r="L8" s="1"/>
    </row>
    <row r="9" spans="1:12" ht="12.75">
      <c r="A9" s="37" t="s">
        <v>3</v>
      </c>
      <c r="B9" s="37"/>
      <c r="C9" s="40"/>
      <c r="D9" s="40"/>
      <c r="E9" s="41"/>
      <c r="F9" s="90">
        <f>SUM(F10:F12)</f>
        <v>47678.23</v>
      </c>
      <c r="G9" s="40"/>
      <c r="H9" s="1"/>
      <c r="I9" s="1"/>
      <c r="J9" s="1"/>
      <c r="K9" s="1"/>
      <c r="L9" s="1"/>
    </row>
    <row r="10" spans="1:12" ht="12.75">
      <c r="A10" s="43"/>
      <c r="B10" s="44" t="s">
        <v>4</v>
      </c>
      <c r="C10" s="4"/>
      <c r="D10" s="4"/>
      <c r="E10" s="89"/>
      <c r="F10" s="124">
        <f>43181.29</f>
        <v>43181.29</v>
      </c>
      <c r="G10" s="40"/>
      <c r="H10" s="12"/>
      <c r="I10" s="1"/>
      <c r="J10" s="1"/>
      <c r="K10" s="1"/>
      <c r="L10" s="1"/>
    </row>
    <row r="11" spans="1:12" ht="12.75">
      <c r="A11" s="3"/>
      <c r="B11" s="37" t="s">
        <v>32</v>
      </c>
      <c r="C11" s="1"/>
      <c r="D11" s="1"/>
      <c r="E11" s="120"/>
      <c r="F11" s="121">
        <v>4496.94</v>
      </c>
      <c r="G11" s="45"/>
      <c r="H11" s="1"/>
      <c r="I11" s="1"/>
      <c r="J11" s="1"/>
      <c r="K11" s="1"/>
      <c r="L11" s="1"/>
    </row>
    <row r="12" spans="1:12" ht="4.5" customHeight="1">
      <c r="A12" s="8"/>
      <c r="B12" s="118"/>
      <c r="C12" s="9"/>
      <c r="D12" s="9"/>
      <c r="E12" s="101"/>
      <c r="F12" s="119"/>
      <c r="G12" s="45"/>
      <c r="H12" s="1"/>
      <c r="I12" s="1"/>
      <c r="J12" s="1"/>
      <c r="K12" s="1"/>
      <c r="L12" s="1"/>
    </row>
    <row r="13" spans="1:12" ht="12.75">
      <c r="A13" s="52"/>
      <c r="B13" s="52"/>
      <c r="C13" s="52"/>
      <c r="D13" s="52"/>
      <c r="E13" s="53"/>
      <c r="F13" s="46"/>
      <c r="H13" s="1"/>
      <c r="I13" s="1"/>
      <c r="J13" s="1"/>
      <c r="K13" s="1"/>
      <c r="L13" s="1"/>
    </row>
    <row r="14" spans="1:12" ht="12.75">
      <c r="A14" s="47" t="s">
        <v>5</v>
      </c>
      <c r="B14" s="48"/>
      <c r="C14" s="48"/>
      <c r="D14" s="48"/>
      <c r="E14" s="49"/>
      <c r="F14" s="50">
        <f>+F6+F9</f>
        <v>56580.39</v>
      </c>
      <c r="H14" s="1"/>
      <c r="I14" s="1"/>
      <c r="J14" s="1"/>
      <c r="K14" s="1"/>
      <c r="L14" s="1"/>
    </row>
    <row r="15" spans="1:12" ht="12.75">
      <c r="A15" s="51"/>
      <c r="B15" s="51"/>
      <c r="C15" s="52"/>
      <c r="D15" s="52"/>
      <c r="E15" s="53"/>
      <c r="F15" s="46"/>
      <c r="H15" s="1"/>
      <c r="I15" s="1"/>
      <c r="J15" s="1"/>
      <c r="K15" s="1"/>
      <c r="L15" s="1"/>
    </row>
    <row r="16" spans="1:12" ht="11.25" customHeight="1">
      <c r="A16" s="52"/>
      <c r="B16" s="52"/>
      <c r="C16" s="52"/>
      <c r="D16" s="52"/>
      <c r="E16" s="54"/>
      <c r="F16" s="53"/>
      <c r="G16" s="55" t="s">
        <v>6</v>
      </c>
      <c r="H16" s="1"/>
      <c r="I16" s="1"/>
      <c r="J16" s="1"/>
      <c r="K16" s="1"/>
      <c r="L16" s="1"/>
    </row>
    <row r="17" spans="1:12" ht="15" customHeight="1">
      <c r="A17" s="21" t="s">
        <v>7</v>
      </c>
      <c r="B17" s="56"/>
      <c r="C17" s="56"/>
      <c r="D17" s="56"/>
      <c r="E17" s="56"/>
      <c r="F17" s="42">
        <f>F18+F66+F69+F81+F89+F86</f>
        <v>47917.83000000001</v>
      </c>
      <c r="G17" s="57">
        <f>F$17/F$9</f>
        <v>1.0050253543388672</v>
      </c>
      <c r="H17" s="11"/>
      <c r="I17" s="1"/>
      <c r="J17" s="111"/>
      <c r="K17" s="1"/>
      <c r="L17" s="1"/>
    </row>
    <row r="18" spans="1:12" ht="15.75" customHeight="1">
      <c r="A18" s="14" t="s">
        <v>8</v>
      </c>
      <c r="B18" s="58"/>
      <c r="C18" s="58"/>
      <c r="D18" s="58"/>
      <c r="E18" s="59"/>
      <c r="F18" s="60">
        <f>SUM(F19:F64)</f>
        <v>14018.38</v>
      </c>
      <c r="G18" s="61">
        <f>F$18/F$9</f>
        <v>0.29402056242440205</v>
      </c>
      <c r="H18" s="1"/>
      <c r="I18" s="1"/>
      <c r="J18" s="1"/>
      <c r="K18" s="1"/>
      <c r="L18" s="1"/>
    </row>
    <row r="19" spans="1:12" ht="6.75" customHeight="1">
      <c r="A19" s="62"/>
      <c r="B19" s="44"/>
      <c r="C19" s="4"/>
      <c r="D19" s="4"/>
      <c r="E19" s="88"/>
      <c r="F19" s="96"/>
      <c r="G19" s="75"/>
      <c r="H19" s="13"/>
      <c r="I19" s="1"/>
      <c r="J19" s="1"/>
      <c r="K19" s="1"/>
      <c r="L19" s="1"/>
    </row>
    <row r="20" spans="1:12" ht="12.75">
      <c r="A20" s="3"/>
      <c r="B20" s="37" t="s">
        <v>59</v>
      </c>
      <c r="C20" s="1"/>
      <c r="D20" s="1"/>
      <c r="E20" s="11"/>
      <c r="F20" s="108">
        <f>1820.81+1904.91+2071.03</f>
        <v>5796.75</v>
      </c>
      <c r="G20" s="97"/>
      <c r="H20" s="13"/>
      <c r="I20" s="1"/>
      <c r="J20" s="1"/>
      <c r="K20" s="1"/>
      <c r="L20" s="1"/>
    </row>
    <row r="21" spans="1:12" ht="13.5" thickBot="1">
      <c r="A21" s="3"/>
      <c r="B21" s="37"/>
      <c r="C21" s="1"/>
      <c r="D21" s="1"/>
      <c r="E21" s="11"/>
      <c r="F21" s="92"/>
      <c r="G21" s="97"/>
      <c r="H21" s="13"/>
      <c r="I21" s="1"/>
      <c r="J21" s="1"/>
      <c r="K21" s="1"/>
      <c r="L21" s="1"/>
    </row>
    <row r="22" spans="1:12" ht="12.75">
      <c r="A22" s="3"/>
      <c r="B22" s="95" t="s">
        <v>62</v>
      </c>
      <c r="C22" s="80" t="s">
        <v>17</v>
      </c>
      <c r="D22" s="81">
        <v>1866</v>
      </c>
      <c r="E22" s="99"/>
      <c r="F22" s="92"/>
      <c r="G22" s="97"/>
      <c r="H22" s="13"/>
      <c r="I22" s="1"/>
      <c r="J22" s="1"/>
      <c r="K22" s="1"/>
      <c r="L22" s="1"/>
    </row>
    <row r="23" spans="1:12" ht="12.75">
      <c r="A23" s="3"/>
      <c r="B23" s="105"/>
      <c r="C23" s="82" t="s">
        <v>16</v>
      </c>
      <c r="D23" s="83">
        <v>318.07</v>
      </c>
      <c r="E23" s="11"/>
      <c r="F23" s="92"/>
      <c r="G23" s="97"/>
      <c r="H23" s="13"/>
      <c r="I23" s="1"/>
      <c r="J23" s="1"/>
      <c r="K23" s="1"/>
      <c r="L23" s="1"/>
    </row>
    <row r="24" spans="1:12" ht="12.75">
      <c r="A24" s="3"/>
      <c r="B24" s="105"/>
      <c r="C24" s="82" t="s">
        <v>18</v>
      </c>
      <c r="D24" s="83">
        <v>-240.25</v>
      </c>
      <c r="E24" s="11"/>
      <c r="F24" s="92"/>
      <c r="G24" s="97"/>
      <c r="H24" s="13"/>
      <c r="I24" s="1"/>
      <c r="J24" s="1"/>
      <c r="K24" s="1"/>
      <c r="L24" s="1"/>
    </row>
    <row r="25" spans="1:12" ht="12.75">
      <c r="A25" s="3"/>
      <c r="B25" s="105"/>
      <c r="C25" s="82" t="s">
        <v>19</v>
      </c>
      <c r="D25" s="83">
        <v>-100</v>
      </c>
      <c r="E25" s="11"/>
      <c r="F25" s="92"/>
      <c r="G25" s="97"/>
      <c r="H25" s="13"/>
      <c r="I25" s="1"/>
      <c r="J25" s="1"/>
      <c r="K25" s="1"/>
      <c r="L25" s="1"/>
    </row>
    <row r="26" spans="1:12" ht="12.75">
      <c r="A26" s="3"/>
      <c r="B26" s="105"/>
      <c r="C26" s="117" t="s">
        <v>31</v>
      </c>
      <c r="D26" s="83">
        <v>-23.01</v>
      </c>
      <c r="E26" s="11"/>
      <c r="F26" s="92"/>
      <c r="G26" s="97"/>
      <c r="H26" s="13"/>
      <c r="I26" s="1"/>
      <c r="J26" s="1"/>
      <c r="K26" s="1"/>
      <c r="L26" s="1"/>
    </row>
    <row r="27" spans="1:12" ht="12.75">
      <c r="A27" s="3"/>
      <c r="B27" s="105"/>
      <c r="C27" s="82" t="s">
        <v>30</v>
      </c>
      <c r="D27" s="83"/>
      <c r="E27" s="11"/>
      <c r="F27" s="92"/>
      <c r="G27" s="97"/>
      <c r="H27" s="13"/>
      <c r="I27" s="1"/>
      <c r="J27" s="1"/>
      <c r="K27" s="1"/>
      <c r="L27" s="1"/>
    </row>
    <row r="28" spans="1:12" ht="13.5" thickBot="1">
      <c r="A28" s="3"/>
      <c r="B28" s="105"/>
      <c r="C28" s="84" t="s">
        <v>20</v>
      </c>
      <c r="D28" s="85">
        <f>SUM(D22:D27)</f>
        <v>1820.8100000000002</v>
      </c>
      <c r="E28" s="11"/>
      <c r="F28" s="92"/>
      <c r="G28" s="97"/>
      <c r="H28" s="13"/>
      <c r="I28" s="1"/>
      <c r="J28" s="1"/>
      <c r="K28" s="1"/>
      <c r="L28" s="1"/>
    </row>
    <row r="29" spans="1:12" ht="6" customHeight="1" thickBot="1">
      <c r="A29" s="3"/>
      <c r="B29" s="105"/>
      <c r="C29" s="1"/>
      <c r="D29" s="1"/>
      <c r="E29" s="11"/>
      <c r="F29" s="92"/>
      <c r="G29" s="97"/>
      <c r="H29" s="13"/>
      <c r="I29" s="1"/>
      <c r="J29" s="1"/>
      <c r="K29" s="1"/>
      <c r="L29" s="1"/>
    </row>
    <row r="30" spans="1:12" ht="12.75">
      <c r="A30" s="3"/>
      <c r="B30" s="95" t="s">
        <v>62</v>
      </c>
      <c r="C30" s="80" t="s">
        <v>17</v>
      </c>
      <c r="D30" s="81">
        <v>1555</v>
      </c>
      <c r="E30" s="99"/>
      <c r="F30" s="92"/>
      <c r="G30" s="97"/>
      <c r="H30" s="13"/>
      <c r="I30" s="1"/>
      <c r="J30" s="1"/>
      <c r="K30" s="1"/>
      <c r="L30" s="1"/>
    </row>
    <row r="31" spans="1:12" ht="12.75">
      <c r="A31" s="3"/>
      <c r="B31" s="105"/>
      <c r="C31" s="82" t="s">
        <v>16</v>
      </c>
      <c r="D31" s="83">
        <v>723.08</v>
      </c>
      <c r="E31" s="11"/>
      <c r="F31" s="92"/>
      <c r="G31" s="97"/>
      <c r="H31" s="13"/>
      <c r="I31" s="1"/>
      <c r="J31" s="1"/>
      <c r="K31" s="1"/>
      <c r="L31" s="1"/>
    </row>
    <row r="32" spans="1:12" ht="12.75">
      <c r="A32" s="3"/>
      <c r="B32" s="105"/>
      <c r="C32" s="82" t="s">
        <v>28</v>
      </c>
      <c r="D32" s="83"/>
      <c r="E32" s="11"/>
      <c r="F32" s="92"/>
      <c r="G32" s="97"/>
      <c r="H32" s="13"/>
      <c r="I32" s="1"/>
      <c r="J32" s="1"/>
      <c r="K32" s="1"/>
      <c r="L32" s="1"/>
    </row>
    <row r="33" spans="1:12" ht="12.75">
      <c r="A33" s="3"/>
      <c r="B33" s="105"/>
      <c r="C33" s="82" t="s">
        <v>29</v>
      </c>
      <c r="D33" s="83"/>
      <c r="E33" s="11"/>
      <c r="F33" s="92"/>
      <c r="G33" s="97"/>
      <c r="H33" s="13"/>
      <c r="I33" s="1"/>
      <c r="J33" s="1"/>
      <c r="K33" s="1"/>
      <c r="L33" s="1"/>
    </row>
    <row r="34" spans="1:12" ht="12.75">
      <c r="A34" s="3"/>
      <c r="B34" s="105"/>
      <c r="C34" s="82" t="s">
        <v>30</v>
      </c>
      <c r="D34" s="83"/>
      <c r="E34" s="11"/>
      <c r="F34" s="92"/>
      <c r="G34" s="97"/>
      <c r="H34" s="13"/>
      <c r="I34" s="1"/>
      <c r="J34" s="1"/>
      <c r="K34" s="1"/>
      <c r="L34" s="1"/>
    </row>
    <row r="35" spans="1:12" ht="12.75">
      <c r="A35" s="3"/>
      <c r="B35" s="105"/>
      <c r="C35" s="82" t="s">
        <v>18</v>
      </c>
      <c r="D35" s="83">
        <v>-250.59</v>
      </c>
      <c r="E35" s="11"/>
      <c r="F35" s="92"/>
      <c r="G35" s="97"/>
      <c r="H35" s="13"/>
      <c r="I35" s="1"/>
      <c r="J35" s="1"/>
      <c r="K35" s="1"/>
      <c r="L35" s="1"/>
    </row>
    <row r="36" spans="1:12" ht="12.75">
      <c r="A36" s="3"/>
      <c r="B36" s="105"/>
      <c r="C36" s="82" t="s">
        <v>19</v>
      </c>
      <c r="D36" s="83">
        <v>-93.3</v>
      </c>
      <c r="E36" s="11"/>
      <c r="F36" s="92"/>
      <c r="G36" s="97"/>
      <c r="H36" s="13"/>
      <c r="I36" s="1"/>
      <c r="J36" s="1"/>
      <c r="K36" s="1"/>
      <c r="L36" s="1"/>
    </row>
    <row r="37" spans="1:12" ht="12.75">
      <c r="A37" s="3"/>
      <c r="B37" s="105"/>
      <c r="C37" s="117" t="s">
        <v>31</v>
      </c>
      <c r="D37" s="83">
        <v>-29.28</v>
      </c>
      <c r="E37" s="11"/>
      <c r="F37" s="92"/>
      <c r="G37" s="97"/>
      <c r="H37" s="13"/>
      <c r="I37" s="1"/>
      <c r="J37" s="1"/>
      <c r="K37" s="1"/>
      <c r="L37" s="1"/>
    </row>
    <row r="38" spans="1:12" ht="13.5" thickBot="1">
      <c r="A38" s="3"/>
      <c r="B38" s="105"/>
      <c r="C38" s="84" t="s">
        <v>20</v>
      </c>
      <c r="D38" s="85">
        <f>SUM(D30:D37)</f>
        <v>1904.91</v>
      </c>
      <c r="E38" s="11"/>
      <c r="F38" s="92"/>
      <c r="G38" s="97"/>
      <c r="H38" s="13"/>
      <c r="I38" s="1"/>
      <c r="J38" s="1"/>
      <c r="K38" s="1"/>
      <c r="L38" s="1"/>
    </row>
    <row r="39" spans="1:12" ht="13.5" thickBot="1">
      <c r="A39" s="3"/>
      <c r="B39" s="105"/>
      <c r="C39" s="37"/>
      <c r="D39" s="40"/>
      <c r="E39" s="11"/>
      <c r="F39" s="92"/>
      <c r="G39" s="97"/>
      <c r="H39" s="13"/>
      <c r="I39" s="1"/>
      <c r="J39" s="1"/>
      <c r="K39" s="1"/>
      <c r="L39" s="1"/>
    </row>
    <row r="40" spans="1:12" ht="12.75">
      <c r="A40" s="3"/>
      <c r="B40" s="95" t="s">
        <v>62</v>
      </c>
      <c r="C40" s="80" t="s">
        <v>17</v>
      </c>
      <c r="D40" s="103">
        <v>1866</v>
      </c>
      <c r="E40" s="11"/>
      <c r="F40" s="92"/>
      <c r="G40" s="97"/>
      <c r="H40" s="13"/>
      <c r="I40" s="1"/>
      <c r="J40" s="1"/>
      <c r="K40" s="1"/>
      <c r="L40" s="1"/>
    </row>
    <row r="41" spans="1:12" ht="12.75">
      <c r="A41" s="3"/>
      <c r="B41" s="1"/>
      <c r="C41" s="82" t="s">
        <v>16</v>
      </c>
      <c r="D41" s="104">
        <v>622</v>
      </c>
      <c r="E41" s="11"/>
      <c r="F41" s="92"/>
      <c r="G41" s="97"/>
      <c r="H41" s="13"/>
      <c r="I41" s="1"/>
      <c r="J41" s="1"/>
      <c r="K41" s="1"/>
      <c r="L41" s="1"/>
    </row>
    <row r="42" spans="1:12" ht="12.75">
      <c r="A42" s="3"/>
      <c r="B42" s="1"/>
      <c r="C42" s="82" t="s">
        <v>18</v>
      </c>
      <c r="D42" s="104">
        <v>-273.68</v>
      </c>
      <c r="E42" s="11"/>
      <c r="F42" s="92"/>
      <c r="G42" s="97"/>
      <c r="H42" s="13"/>
      <c r="I42" s="1"/>
      <c r="J42" s="1"/>
      <c r="K42" s="1"/>
      <c r="L42" s="1"/>
    </row>
    <row r="43" spans="1:12" ht="12.75">
      <c r="A43" s="3"/>
      <c r="B43" s="1"/>
      <c r="C43" s="82" t="s">
        <v>30</v>
      </c>
      <c r="D43" s="104"/>
      <c r="E43" s="11"/>
      <c r="F43" s="92"/>
      <c r="G43" s="97"/>
      <c r="H43" s="13"/>
      <c r="I43" s="1"/>
      <c r="J43" s="1"/>
      <c r="K43" s="1"/>
      <c r="L43" s="1"/>
    </row>
    <row r="44" spans="1:12" ht="12.75">
      <c r="A44" s="3"/>
      <c r="B44" s="1"/>
      <c r="C44" s="82" t="s">
        <v>19</v>
      </c>
      <c r="D44" s="104">
        <v>-100</v>
      </c>
      <c r="E44" s="11"/>
      <c r="F44" s="92"/>
      <c r="G44" s="97"/>
      <c r="H44" s="13"/>
      <c r="I44" s="1"/>
      <c r="J44" s="1"/>
      <c r="K44" s="1"/>
      <c r="L44" s="1"/>
    </row>
    <row r="45" spans="1:12" ht="12.75">
      <c r="A45" s="3"/>
      <c r="B45" s="1"/>
      <c r="C45" s="117" t="s">
        <v>31</v>
      </c>
      <c r="D45" s="104">
        <v>-43.29</v>
      </c>
      <c r="E45" s="11"/>
      <c r="F45" s="92"/>
      <c r="G45" s="97"/>
      <c r="H45" s="13"/>
      <c r="I45" s="1"/>
      <c r="J45" s="1"/>
      <c r="K45" s="1"/>
      <c r="L45" s="1"/>
    </row>
    <row r="46" spans="1:12" ht="13.5" thickBot="1">
      <c r="A46" s="3"/>
      <c r="B46" s="1"/>
      <c r="C46" s="84" t="s">
        <v>20</v>
      </c>
      <c r="D46" s="85">
        <f>SUM(D40:D45)</f>
        <v>2071.03</v>
      </c>
      <c r="E46" s="11"/>
      <c r="F46" s="92"/>
      <c r="G46" s="97"/>
      <c r="H46" s="13"/>
      <c r="I46" s="1"/>
      <c r="J46" s="1"/>
      <c r="K46" s="1"/>
      <c r="L46" s="1"/>
    </row>
    <row r="47" spans="1:12" ht="6" customHeight="1">
      <c r="A47" s="3"/>
      <c r="B47" s="1"/>
      <c r="C47" s="37"/>
      <c r="D47" s="40"/>
      <c r="E47" s="11"/>
      <c r="F47" s="92"/>
      <c r="G47" s="97"/>
      <c r="H47" s="13"/>
      <c r="I47" s="1"/>
      <c r="J47" s="1"/>
      <c r="K47" s="1"/>
      <c r="L47" s="1"/>
    </row>
    <row r="48" spans="1:12" ht="12.75">
      <c r="A48" s="3"/>
      <c r="B48" s="2"/>
      <c r="C48" s="37"/>
      <c r="D48" s="40"/>
      <c r="E48" s="11"/>
      <c r="F48" s="92"/>
      <c r="G48" s="97"/>
      <c r="H48" s="13"/>
      <c r="I48" s="1"/>
      <c r="J48" s="1"/>
      <c r="K48" s="1"/>
      <c r="L48" s="1"/>
    </row>
    <row r="49" spans="1:12" ht="12.75">
      <c r="A49" s="3"/>
      <c r="B49" s="2" t="s">
        <v>45</v>
      </c>
      <c r="C49" s="37"/>
      <c r="D49" s="40"/>
      <c r="E49" s="11"/>
      <c r="F49" s="92">
        <f>2233.41</f>
        <v>2233.41</v>
      </c>
      <c r="G49" s="97"/>
      <c r="H49" s="13"/>
      <c r="I49" s="1"/>
      <c r="J49" s="1"/>
      <c r="K49" s="1"/>
      <c r="L49" s="1"/>
    </row>
    <row r="50" spans="1:12" ht="12.75">
      <c r="A50" s="3"/>
      <c r="B50" s="2" t="s">
        <v>46</v>
      </c>
      <c r="C50" s="1"/>
      <c r="D50" s="1"/>
      <c r="E50" s="111"/>
      <c r="F50" s="23">
        <v>3268.68</v>
      </c>
      <c r="G50" s="97"/>
      <c r="H50" s="13"/>
      <c r="I50" s="1"/>
      <c r="J50" s="1"/>
      <c r="K50" s="1"/>
      <c r="L50" s="1"/>
    </row>
    <row r="51" spans="1:12" ht="12.75">
      <c r="A51" s="3"/>
      <c r="B51" s="79" t="s">
        <v>24</v>
      </c>
      <c r="C51" s="1"/>
      <c r="D51" s="40">
        <f>5455.35+11.28</f>
        <v>5466.63</v>
      </c>
      <c r="E51" s="11"/>
      <c r="F51" s="23"/>
      <c r="G51" s="97"/>
      <c r="H51" s="13"/>
      <c r="I51" s="1"/>
      <c r="J51" s="1"/>
      <c r="K51" s="1"/>
      <c r="L51" s="1"/>
    </row>
    <row r="52" spans="1:12" ht="12.75">
      <c r="A52" s="3"/>
      <c r="B52" s="79" t="s">
        <v>23</v>
      </c>
      <c r="C52" s="1"/>
      <c r="D52" s="40">
        <v>35.46</v>
      </c>
      <c r="E52" s="100"/>
      <c r="F52" s="23"/>
      <c r="G52" s="97"/>
      <c r="H52" s="13"/>
      <c r="I52" s="1"/>
      <c r="J52" s="1"/>
      <c r="K52" s="1"/>
      <c r="L52" s="1"/>
    </row>
    <row r="53" spans="1:12" ht="6" customHeight="1">
      <c r="A53" s="3"/>
      <c r="B53" s="1"/>
      <c r="C53" s="1"/>
      <c r="D53" s="1"/>
      <c r="E53" s="11"/>
      <c r="F53" s="23"/>
      <c r="G53" s="97"/>
      <c r="H53" s="13"/>
      <c r="I53" s="1"/>
      <c r="J53" s="1"/>
      <c r="K53" s="1"/>
      <c r="L53" s="1"/>
    </row>
    <row r="54" spans="1:12" ht="12.75">
      <c r="A54" s="3"/>
      <c r="B54" s="2" t="s">
        <v>48</v>
      </c>
      <c r="C54" s="1"/>
      <c r="D54" s="1"/>
      <c r="E54" s="1"/>
      <c r="F54" s="23">
        <f>63.05</f>
        <v>63.05</v>
      </c>
      <c r="G54" s="97"/>
      <c r="H54" s="13"/>
      <c r="I54" s="1"/>
      <c r="J54" s="1"/>
      <c r="K54" s="1"/>
      <c r="L54" s="1"/>
    </row>
    <row r="55" spans="1:12" ht="12.75">
      <c r="A55" s="3"/>
      <c r="B55" s="2" t="s">
        <v>50</v>
      </c>
      <c r="C55" s="1"/>
      <c r="D55" s="1"/>
      <c r="E55" s="1"/>
      <c r="F55" s="23">
        <v>51.83</v>
      </c>
      <c r="G55" s="97"/>
      <c r="H55" s="13"/>
      <c r="I55" s="1"/>
      <c r="J55" s="1"/>
      <c r="K55" s="1"/>
      <c r="L55" s="1"/>
    </row>
    <row r="56" spans="1:12" ht="12.75">
      <c r="A56" s="3"/>
      <c r="B56" s="2" t="s">
        <v>49</v>
      </c>
      <c r="C56" s="1"/>
      <c r="D56" s="1"/>
      <c r="E56" s="1"/>
      <c r="F56" s="23">
        <v>99.57</v>
      </c>
      <c r="G56" s="97"/>
      <c r="H56" s="13"/>
      <c r="I56" s="1"/>
      <c r="J56" s="1"/>
      <c r="K56" s="1"/>
      <c r="L56" s="1"/>
    </row>
    <row r="57" spans="1:12" ht="12.75">
      <c r="A57" s="3"/>
      <c r="B57" s="2" t="s">
        <v>51</v>
      </c>
      <c r="C57" s="1"/>
      <c r="D57" s="1"/>
      <c r="E57" s="1"/>
      <c r="F57" s="23">
        <f>33.67</f>
        <v>33.67</v>
      </c>
      <c r="G57" s="97"/>
      <c r="H57" s="13"/>
      <c r="I57" s="1"/>
      <c r="J57" s="1"/>
      <c r="K57" s="1"/>
      <c r="L57" s="1"/>
    </row>
    <row r="58" spans="1:12" ht="12.75">
      <c r="A58" s="3"/>
      <c r="B58" s="2" t="s">
        <v>52</v>
      </c>
      <c r="C58" s="1"/>
      <c r="D58" s="1"/>
      <c r="E58" s="1"/>
      <c r="F58" s="23">
        <f>265.92+33.56</f>
        <v>299.48</v>
      </c>
      <c r="G58" s="97"/>
      <c r="H58" s="13"/>
      <c r="I58" s="1"/>
      <c r="J58" s="1"/>
      <c r="K58" s="1"/>
      <c r="L58" s="1"/>
    </row>
    <row r="59" spans="1:12" ht="12.75">
      <c r="A59" s="3"/>
      <c r="B59" s="2" t="s">
        <v>47</v>
      </c>
      <c r="C59" s="1"/>
      <c r="D59" s="1"/>
      <c r="E59" s="111"/>
      <c r="F59" s="23">
        <f>853.94</f>
        <v>853.94</v>
      </c>
      <c r="G59" s="97"/>
      <c r="H59" s="13"/>
      <c r="I59" s="1"/>
      <c r="J59" s="1"/>
      <c r="K59" s="1"/>
      <c r="L59" s="1"/>
    </row>
    <row r="60" spans="1:12" ht="12.75">
      <c r="A60" s="3"/>
      <c r="B60" s="79" t="s">
        <v>63</v>
      </c>
      <c r="C60" s="1"/>
      <c r="D60" s="40">
        <v>305.22</v>
      </c>
      <c r="E60" s="11"/>
      <c r="F60" s="23"/>
      <c r="G60" s="97"/>
      <c r="H60" s="13"/>
      <c r="I60" s="1"/>
      <c r="J60" s="1"/>
      <c r="K60" s="1"/>
      <c r="L60" s="1"/>
    </row>
    <row r="61" spans="1:12" ht="12.75">
      <c r="A61" s="3"/>
      <c r="B61" s="79" t="s">
        <v>63</v>
      </c>
      <c r="C61" s="1"/>
      <c r="D61" s="40">
        <v>295.44</v>
      </c>
      <c r="E61" s="11"/>
      <c r="F61" s="23"/>
      <c r="G61" s="97"/>
      <c r="H61" s="13"/>
      <c r="I61" s="1"/>
      <c r="J61" s="1"/>
      <c r="K61" s="1"/>
      <c r="L61" s="1"/>
    </row>
    <row r="62" spans="1:12" ht="12.75">
      <c r="A62" s="3"/>
      <c r="B62" s="79" t="s">
        <v>63</v>
      </c>
      <c r="C62" s="1"/>
      <c r="D62" s="40">
        <v>253.28</v>
      </c>
      <c r="E62" s="11"/>
      <c r="F62" s="23"/>
      <c r="G62" s="97"/>
      <c r="H62" s="13"/>
      <c r="I62" s="1"/>
      <c r="J62" s="1"/>
      <c r="K62" s="1"/>
      <c r="L62" s="1"/>
    </row>
    <row r="63" spans="1:8" s="1" customFormat="1" ht="12.75">
      <c r="A63" s="3"/>
      <c r="B63" s="87" t="s">
        <v>61</v>
      </c>
      <c r="F63" s="23">
        <f>299+299</f>
        <v>598</v>
      </c>
      <c r="G63" s="97"/>
      <c r="H63" s="13"/>
    </row>
    <row r="64" spans="1:12" ht="12.75">
      <c r="A64" s="8"/>
      <c r="B64" s="98" t="s">
        <v>60</v>
      </c>
      <c r="C64" s="9"/>
      <c r="D64" s="9"/>
      <c r="E64" s="9"/>
      <c r="F64" s="109">
        <f>240+240+240</f>
        <v>720</v>
      </c>
      <c r="G64" s="71"/>
      <c r="H64" s="13"/>
      <c r="I64" s="1"/>
      <c r="J64" s="1"/>
      <c r="K64" s="1"/>
      <c r="L64" s="1"/>
    </row>
    <row r="65" spans="6:12" ht="12.75">
      <c r="F65" s="64"/>
      <c r="G65" s="1"/>
      <c r="H65" s="13"/>
      <c r="I65" s="1"/>
      <c r="J65" s="1"/>
      <c r="K65" s="1"/>
      <c r="L65" s="1"/>
    </row>
    <row r="66" spans="1:12" s="46" customFormat="1" ht="12.75">
      <c r="A66" s="43" t="s">
        <v>9</v>
      </c>
      <c r="B66" s="4"/>
      <c r="C66" s="4"/>
      <c r="D66" s="4"/>
      <c r="E66" s="65"/>
      <c r="F66" s="66">
        <f>SUM(F67:F67)</f>
        <v>2.7</v>
      </c>
      <c r="G66" s="67">
        <f>F$66/F$9</f>
        <v>5.662961901060505E-05</v>
      </c>
      <c r="H66" s="13"/>
      <c r="I66" s="2"/>
      <c r="J66" s="2"/>
      <c r="K66" s="2"/>
      <c r="L66" s="2"/>
    </row>
    <row r="67" spans="1:12" s="46" customFormat="1" ht="12.75">
      <c r="A67" s="127"/>
      <c r="B67" s="128" t="s">
        <v>56</v>
      </c>
      <c r="C67" s="128"/>
      <c r="D67" s="128"/>
      <c r="E67" s="129"/>
      <c r="F67" s="130">
        <f>2.7</f>
        <v>2.7</v>
      </c>
      <c r="G67" s="131"/>
      <c r="H67" s="2"/>
      <c r="I67" s="2"/>
      <c r="J67" s="72"/>
      <c r="K67" s="2"/>
      <c r="L67" s="2"/>
    </row>
    <row r="68" spans="1:12" ht="15.75" customHeight="1">
      <c r="A68" s="1"/>
      <c r="B68" s="1"/>
      <c r="C68" s="1"/>
      <c r="D68" s="1"/>
      <c r="E68" s="1"/>
      <c r="F68" s="72"/>
      <c r="G68" s="69"/>
      <c r="H68" s="1"/>
      <c r="I68" s="1"/>
      <c r="J68" s="1"/>
      <c r="K68" s="1"/>
      <c r="L68" s="1"/>
    </row>
    <row r="69" spans="1:12" ht="12.75">
      <c r="A69" s="14" t="s">
        <v>10</v>
      </c>
      <c r="B69" s="58"/>
      <c r="C69" s="58"/>
      <c r="D69" s="58"/>
      <c r="E69" s="73"/>
      <c r="F69" s="74">
        <f>SUM(F70:F79)</f>
        <v>28709.380000000005</v>
      </c>
      <c r="G69" s="57">
        <f>F$69/F$9</f>
        <v>0.6021486116409943</v>
      </c>
      <c r="H69" s="1"/>
      <c r="I69" s="1"/>
      <c r="J69" s="1"/>
      <c r="K69" s="1"/>
      <c r="L69" s="1"/>
    </row>
    <row r="70" spans="1:12" ht="12.75">
      <c r="A70" s="70"/>
      <c r="B70" s="2" t="s">
        <v>36</v>
      </c>
      <c r="C70" s="125"/>
      <c r="D70" s="125"/>
      <c r="E70" s="126"/>
      <c r="F70" s="110">
        <f>22400</f>
        <v>22400</v>
      </c>
      <c r="G70" s="5"/>
      <c r="H70" s="1"/>
      <c r="I70" s="1"/>
      <c r="J70" s="1"/>
      <c r="K70" s="1"/>
      <c r="L70" s="1"/>
    </row>
    <row r="71" spans="1:12" ht="12.75">
      <c r="A71" s="70"/>
      <c r="B71" s="2" t="s">
        <v>37</v>
      </c>
      <c r="C71" s="125"/>
      <c r="D71" s="125"/>
      <c r="E71" s="126"/>
      <c r="F71" s="110">
        <f>100.36</f>
        <v>100.36</v>
      </c>
      <c r="G71" s="5"/>
      <c r="H71" s="1"/>
      <c r="I71" s="1"/>
      <c r="J71" s="1"/>
      <c r="K71" s="1"/>
      <c r="L71" s="1"/>
    </row>
    <row r="72" spans="1:12" ht="12.75">
      <c r="A72" s="70"/>
      <c r="B72" s="2" t="s">
        <v>53</v>
      </c>
      <c r="C72" s="125"/>
      <c r="D72" s="125"/>
      <c r="E72" s="126"/>
      <c r="F72" s="110">
        <f>1799.12</f>
        <v>1799.12</v>
      </c>
      <c r="G72" s="5"/>
      <c r="H72" s="1"/>
      <c r="I72" s="1"/>
      <c r="J72" s="1"/>
      <c r="K72" s="1"/>
      <c r="L72" s="1"/>
    </row>
    <row r="73" spans="1:12" ht="12.75">
      <c r="A73" s="70"/>
      <c r="B73" s="2" t="s">
        <v>44</v>
      </c>
      <c r="C73" s="125"/>
      <c r="D73" s="125"/>
      <c r="E73" s="126"/>
      <c r="F73" s="110">
        <f>3321.74+156.21+110.18</f>
        <v>3588.1299999999997</v>
      </c>
      <c r="G73" s="5"/>
      <c r="H73" s="1"/>
      <c r="I73" s="1"/>
      <c r="J73" s="1"/>
      <c r="K73" s="1"/>
      <c r="L73" s="1"/>
    </row>
    <row r="74" spans="1:12" ht="12.75">
      <c r="A74" s="70"/>
      <c r="B74" s="2" t="s">
        <v>42</v>
      </c>
      <c r="C74" s="125"/>
      <c r="D74" s="125"/>
      <c r="E74" s="126"/>
      <c r="F74" s="110">
        <f>400</f>
        <v>400</v>
      </c>
      <c r="G74" s="5"/>
      <c r="H74" s="1"/>
      <c r="I74" s="1"/>
      <c r="J74" s="1"/>
      <c r="K74" s="1"/>
      <c r="L74" s="1"/>
    </row>
    <row r="75" spans="1:12" ht="12.75">
      <c r="A75" s="70"/>
      <c r="B75" s="2" t="s">
        <v>39</v>
      </c>
      <c r="C75" s="1"/>
      <c r="D75" s="1"/>
      <c r="E75" s="1"/>
      <c r="F75" s="110">
        <f>73.9</f>
        <v>73.9</v>
      </c>
      <c r="G75" s="5"/>
      <c r="H75" s="1"/>
      <c r="I75" s="1"/>
      <c r="J75" s="1"/>
      <c r="K75" s="1"/>
      <c r="L75" s="1"/>
    </row>
    <row r="76" spans="1:12" ht="12.75">
      <c r="A76" s="70"/>
      <c r="B76" s="2" t="s">
        <v>40</v>
      </c>
      <c r="C76" s="1"/>
      <c r="D76" s="1"/>
      <c r="E76" s="1"/>
      <c r="F76" s="110">
        <f>70</f>
        <v>70</v>
      </c>
      <c r="G76" s="5"/>
      <c r="H76" s="1"/>
      <c r="I76" s="1"/>
      <c r="J76" s="1"/>
      <c r="K76" s="1"/>
      <c r="L76" s="1"/>
    </row>
    <row r="77" spans="1:12" ht="12.75">
      <c r="A77" s="70"/>
      <c r="B77" s="2" t="s">
        <v>38</v>
      </c>
      <c r="C77" s="1"/>
      <c r="D77" s="1"/>
      <c r="E77" s="1"/>
      <c r="F77" s="110">
        <v>39.9</v>
      </c>
      <c r="G77" s="5"/>
      <c r="H77" s="1"/>
      <c r="I77" s="1"/>
      <c r="J77" s="1"/>
      <c r="K77" s="1"/>
      <c r="L77" s="1"/>
    </row>
    <row r="78" spans="1:12" ht="12.75">
      <c r="A78" s="70"/>
      <c r="B78" s="2" t="s">
        <v>41</v>
      </c>
      <c r="C78" s="1"/>
      <c r="D78" s="1"/>
      <c r="E78" s="1"/>
      <c r="F78" s="110">
        <f>237.97</f>
        <v>237.97</v>
      </c>
      <c r="G78" s="5"/>
      <c r="H78" s="1"/>
      <c r="I78" s="1"/>
      <c r="J78" s="1"/>
      <c r="K78" s="1"/>
      <c r="L78" s="1"/>
    </row>
    <row r="79" spans="1:12" ht="4.5" customHeight="1">
      <c r="A79" s="122"/>
      <c r="B79" s="107"/>
      <c r="C79" s="9"/>
      <c r="D79" s="9"/>
      <c r="E79" s="9"/>
      <c r="F79" s="123"/>
      <c r="G79" s="10"/>
      <c r="H79" s="1"/>
      <c r="I79" s="1"/>
      <c r="J79" s="1"/>
      <c r="K79" s="1"/>
      <c r="L79" s="1"/>
    </row>
    <row r="80" spans="1:12" ht="15.75" customHeight="1">
      <c r="A80" s="1"/>
      <c r="B80" s="1"/>
      <c r="C80" s="1"/>
      <c r="D80" s="1"/>
      <c r="E80" s="1"/>
      <c r="F80" s="12"/>
      <c r="G80" s="13"/>
      <c r="H80" s="6"/>
      <c r="I80" s="1"/>
      <c r="J80" s="1"/>
      <c r="K80" s="1"/>
      <c r="L80" s="1"/>
    </row>
    <row r="81" spans="1:12" ht="12.75">
      <c r="A81" s="14" t="s">
        <v>11</v>
      </c>
      <c r="B81" s="58"/>
      <c r="C81" s="58"/>
      <c r="D81" s="58"/>
      <c r="E81" s="58"/>
      <c r="F81" s="74">
        <f>SUM(F82:F84)</f>
        <v>3878.1</v>
      </c>
      <c r="G81" s="57">
        <f>F$81/F$9</f>
        <v>0.08133900943889905</v>
      </c>
      <c r="H81" s="1"/>
      <c r="I81" s="1"/>
      <c r="J81" s="1"/>
      <c r="K81" s="1"/>
      <c r="L81" s="1"/>
    </row>
    <row r="82" spans="1:12" ht="12.75">
      <c r="A82" s="62"/>
      <c r="B82" s="68" t="s">
        <v>57</v>
      </c>
      <c r="C82" s="4"/>
      <c r="D82" s="4"/>
      <c r="E82" s="88"/>
      <c r="F82" s="132">
        <f>933</f>
        <v>933</v>
      </c>
      <c r="G82" s="75"/>
      <c r="H82" s="76"/>
      <c r="I82" s="133"/>
      <c r="J82" s="1"/>
      <c r="K82" s="1"/>
      <c r="L82" s="1"/>
    </row>
    <row r="83" spans="1:12" ht="12.75">
      <c r="A83" s="3"/>
      <c r="B83" s="2" t="s">
        <v>58</v>
      </c>
      <c r="C83" s="1"/>
      <c r="D83" s="1"/>
      <c r="E83" s="11"/>
      <c r="F83" s="23">
        <v>933</v>
      </c>
      <c r="G83" s="97"/>
      <c r="H83" s="76"/>
      <c r="I83" s="133"/>
      <c r="J83" s="1"/>
      <c r="K83" s="1"/>
      <c r="L83" s="1"/>
    </row>
    <row r="84" spans="1:12" s="94" customFormat="1" ht="12.75">
      <c r="A84" s="113"/>
      <c r="B84" s="107" t="s">
        <v>43</v>
      </c>
      <c r="C84" s="114"/>
      <c r="D84" s="114"/>
      <c r="E84" s="115"/>
      <c r="F84" s="63">
        <f>2012.1</f>
        <v>2012.1</v>
      </c>
      <c r="G84" s="116"/>
      <c r="H84" s="76"/>
      <c r="I84" s="112"/>
      <c r="J84" s="112"/>
      <c r="K84" s="112"/>
      <c r="L84" s="112"/>
    </row>
    <row r="85" spans="1:12" ht="15.75" customHeight="1">
      <c r="A85" s="1"/>
      <c r="B85" s="1"/>
      <c r="C85" s="1"/>
      <c r="D85" s="1"/>
      <c r="E85" s="1"/>
      <c r="F85" s="12"/>
      <c r="G85" s="13"/>
      <c r="H85" s="6"/>
      <c r="I85" s="1"/>
      <c r="J85" s="1"/>
      <c r="K85" s="1"/>
      <c r="L85" s="1"/>
    </row>
    <row r="86" spans="1:12" ht="12.75">
      <c r="A86" s="14" t="s">
        <v>12</v>
      </c>
      <c r="B86" s="58"/>
      <c r="C86" s="58"/>
      <c r="D86" s="58"/>
      <c r="E86" s="58"/>
      <c r="F86" s="74">
        <f>SUM(F87:F88)</f>
        <v>414.91</v>
      </c>
      <c r="G86" s="57">
        <f>F$86/F$9</f>
        <v>0.008702294527292645</v>
      </c>
      <c r="H86" s="1"/>
      <c r="I86" s="1"/>
      <c r="J86" s="1"/>
      <c r="K86" s="1"/>
      <c r="L86" s="1"/>
    </row>
    <row r="87" spans="1:12" ht="12.75">
      <c r="A87" s="3"/>
      <c r="B87" s="2" t="s">
        <v>54</v>
      </c>
      <c r="C87" s="1"/>
      <c r="D87" s="1"/>
      <c r="E87" s="1"/>
      <c r="F87" s="108">
        <f>18+17+21+19+20.55+17.5+20.16+40+30+21+19+25+33+28</f>
        <v>329.21000000000004</v>
      </c>
      <c r="G87" s="5"/>
      <c r="H87" s="76"/>
      <c r="I87" s="1"/>
      <c r="J87" s="1"/>
      <c r="K87" s="1"/>
      <c r="L87" s="1"/>
    </row>
    <row r="88" spans="1:12" ht="12.75">
      <c r="A88" s="3"/>
      <c r="B88" s="2" t="s">
        <v>55</v>
      </c>
      <c r="C88" s="1"/>
      <c r="D88" s="1"/>
      <c r="E88" s="1"/>
      <c r="F88" s="108">
        <f>41.5+26.95+17.25</f>
        <v>85.7</v>
      </c>
      <c r="G88" s="5"/>
      <c r="H88" s="76"/>
      <c r="I88" s="1"/>
      <c r="J88" s="1"/>
      <c r="K88" s="1"/>
      <c r="L88" s="1"/>
    </row>
    <row r="89" spans="1:12" ht="12.75">
      <c r="A89" s="14" t="s">
        <v>13</v>
      </c>
      <c r="B89" s="4"/>
      <c r="C89" s="58"/>
      <c r="D89" s="58"/>
      <c r="E89" s="58"/>
      <c r="F89" s="74">
        <f>SUM(F90:F91)</f>
        <v>894.36</v>
      </c>
      <c r="G89" s="57">
        <f>F$89/F$9</f>
        <v>0.018758246688268417</v>
      </c>
      <c r="H89" s="1"/>
      <c r="I89" s="1"/>
      <c r="J89" s="1"/>
      <c r="K89" s="1"/>
      <c r="L89" s="1"/>
    </row>
    <row r="90" spans="1:12" ht="12.75">
      <c r="A90" s="3"/>
      <c r="B90" s="4" t="s">
        <v>21</v>
      </c>
      <c r="C90" s="1"/>
      <c r="D90" s="1"/>
      <c r="E90" s="1"/>
      <c r="F90" s="23">
        <v>858.36</v>
      </c>
      <c r="G90" s="5"/>
      <c r="H90" s="6"/>
      <c r="I90" s="1"/>
      <c r="J90" s="1"/>
      <c r="K90" s="1"/>
      <c r="L90" s="1"/>
    </row>
    <row r="91" spans="1:12" ht="12.75">
      <c r="A91" s="8"/>
      <c r="B91" s="106" t="s">
        <v>34</v>
      </c>
      <c r="C91" s="9"/>
      <c r="D91" s="9"/>
      <c r="E91" s="9"/>
      <c r="F91" s="91">
        <f>36</f>
        <v>36</v>
      </c>
      <c r="G91" s="10"/>
      <c r="H91" s="6"/>
      <c r="I91" s="1"/>
      <c r="J91" s="1"/>
      <c r="K91" s="1"/>
      <c r="L91" s="1"/>
    </row>
    <row r="92" spans="1:12" ht="15.75" customHeight="1">
      <c r="A92" s="1"/>
      <c r="B92" s="1"/>
      <c r="C92" s="1"/>
      <c r="D92" s="1"/>
      <c r="E92" s="1"/>
      <c r="F92" s="12"/>
      <c r="G92" s="13"/>
      <c r="H92" s="6"/>
      <c r="I92" s="1"/>
      <c r="J92" s="1"/>
      <c r="K92" s="1"/>
      <c r="L92" s="1"/>
    </row>
    <row r="93" spans="1:12" ht="12.75">
      <c r="A93" s="14" t="s">
        <v>35</v>
      </c>
      <c r="B93" s="15"/>
      <c r="C93" s="15"/>
      <c r="D93" s="15"/>
      <c r="E93" s="15"/>
      <c r="F93" s="16"/>
      <c r="G93" s="17">
        <f>F14-F17</f>
        <v>8662.55999999999</v>
      </c>
      <c r="H93" s="6"/>
      <c r="I93" s="1"/>
      <c r="J93" s="1"/>
      <c r="K93" s="1"/>
      <c r="L93" s="1"/>
    </row>
    <row r="94" spans="1:12" ht="15.75" customHeight="1">
      <c r="A94" s="18"/>
      <c r="F94" s="19"/>
      <c r="G94" s="20"/>
      <c r="H94" s="6"/>
      <c r="I94" s="111">
        <f>G95-G93</f>
        <v>0</v>
      </c>
      <c r="J94" s="1"/>
      <c r="K94" s="1"/>
      <c r="L94" s="1"/>
    </row>
    <row r="95" spans="1:12" ht="12.75">
      <c r="A95" s="14"/>
      <c r="B95" s="15" t="s">
        <v>22</v>
      </c>
      <c r="C95" s="15"/>
      <c r="D95" s="15"/>
      <c r="E95" s="15"/>
      <c r="F95" s="16"/>
      <c r="G95" s="35">
        <v>8662.56</v>
      </c>
      <c r="H95" s="24"/>
      <c r="I95" s="1"/>
      <c r="J95" s="1"/>
      <c r="K95" s="1"/>
      <c r="L95" s="1"/>
    </row>
    <row r="96" spans="1:12" ht="42.75" customHeight="1">
      <c r="A96" s="21"/>
      <c r="B96" s="21"/>
      <c r="C96" s="21"/>
      <c r="D96" s="21"/>
      <c r="E96" s="21"/>
      <c r="F96" s="21"/>
      <c r="G96" s="22"/>
      <c r="H96" s="1"/>
      <c r="I96" s="1"/>
      <c r="J96" s="1"/>
      <c r="K96" s="1"/>
      <c r="L96" s="1"/>
    </row>
    <row r="97" spans="2:12" ht="12.75">
      <c r="B97" s="137"/>
      <c r="C97" s="137"/>
      <c r="D97" s="77"/>
      <c r="E97" s="137"/>
      <c r="F97" s="137"/>
      <c r="H97" s="1"/>
      <c r="I97" s="1"/>
      <c r="J97" s="1"/>
      <c r="K97" s="1"/>
      <c r="L97" s="1"/>
    </row>
    <row r="98" spans="1:12" ht="12.75">
      <c r="A98" s="78"/>
      <c r="B98" s="134" t="s">
        <v>14</v>
      </c>
      <c r="C98" s="134"/>
      <c r="D98" s="77"/>
      <c r="E98" s="134" t="s">
        <v>26</v>
      </c>
      <c r="F98" s="134"/>
      <c r="H98" s="1"/>
      <c r="I98" s="1"/>
      <c r="J98" s="1"/>
      <c r="K98" s="1"/>
      <c r="L98" s="1"/>
    </row>
    <row r="99" spans="1:12" ht="12.75">
      <c r="A99" s="78"/>
      <c r="B99" s="134" t="s">
        <v>15</v>
      </c>
      <c r="C99" s="134"/>
      <c r="D99" s="77"/>
      <c r="E99" s="134" t="s">
        <v>27</v>
      </c>
      <c r="F99" s="134"/>
      <c r="H99" s="1"/>
      <c r="I99" s="1"/>
      <c r="J99" s="1"/>
      <c r="K99" s="1"/>
      <c r="L99" s="1"/>
    </row>
    <row r="100" spans="1:12" ht="12.75">
      <c r="A100" s="78"/>
      <c r="B100" s="78"/>
      <c r="C100" s="78"/>
      <c r="D100" s="78"/>
      <c r="E100" s="30"/>
      <c r="F100" s="93"/>
      <c r="H100" s="1"/>
      <c r="I100" s="1"/>
      <c r="J100" s="1"/>
      <c r="K100" s="1"/>
      <c r="L100" s="1"/>
    </row>
    <row r="101" spans="1:12" ht="12.75">
      <c r="A101" s="78"/>
      <c r="B101" s="78"/>
      <c r="C101" s="78"/>
      <c r="D101" s="78"/>
      <c r="E101" s="30"/>
      <c r="F101" s="93"/>
      <c r="H101" s="1"/>
      <c r="I101" s="1"/>
      <c r="J101" s="1"/>
      <c r="K101" s="1"/>
      <c r="L101" s="1"/>
    </row>
    <row r="102" spans="1:12" ht="12.75">
      <c r="A102" s="78"/>
      <c r="H102" s="1"/>
      <c r="I102" s="1"/>
      <c r="J102" s="1"/>
      <c r="K102" s="1"/>
      <c r="L102" s="1"/>
    </row>
    <row r="103" spans="1:12" ht="12.75">
      <c r="A103" s="78"/>
      <c r="H103" s="1"/>
      <c r="I103" s="1"/>
      <c r="J103" s="1"/>
      <c r="K103" s="1"/>
      <c r="L103" s="1"/>
    </row>
    <row r="104" spans="1:12" ht="12.75">
      <c r="A104" s="78"/>
      <c r="H104" s="1"/>
      <c r="I104" s="1"/>
      <c r="J104" s="1"/>
      <c r="K104" s="1"/>
      <c r="L104" s="1"/>
    </row>
    <row r="105" spans="1:12" ht="12.75">
      <c r="A105" s="78"/>
      <c r="H105" s="1"/>
      <c r="I105" s="1"/>
      <c r="J105" s="1"/>
      <c r="K105" s="1"/>
      <c r="L105" s="1"/>
    </row>
    <row r="106" spans="8:12" ht="12.75">
      <c r="H106" s="1"/>
      <c r="I106" s="1"/>
      <c r="J106" s="1"/>
      <c r="K106" s="1"/>
      <c r="L106" s="1"/>
    </row>
    <row r="107" spans="8:12" ht="12.75">
      <c r="H107" s="1"/>
      <c r="I107" s="1"/>
      <c r="J107" s="1"/>
      <c r="K107" s="1"/>
      <c r="L107" s="1"/>
    </row>
    <row r="108" spans="8:12" ht="12.75">
      <c r="H108" s="1"/>
      <c r="I108" s="1"/>
      <c r="J108" s="1"/>
      <c r="K108" s="1"/>
      <c r="L108" s="1"/>
    </row>
    <row r="109" spans="8:12" ht="12.75">
      <c r="H109" s="1"/>
      <c r="I109" s="1"/>
      <c r="J109" s="1"/>
      <c r="K109" s="1"/>
      <c r="L109" s="1"/>
    </row>
    <row r="110" spans="8:12" ht="12.75">
      <c r="H110" s="1"/>
      <c r="I110" s="1"/>
      <c r="J110" s="1"/>
      <c r="K110" s="1"/>
      <c r="L110" s="1"/>
    </row>
    <row r="111" spans="8:12" ht="12.75">
      <c r="H111" s="1"/>
      <c r="I111" s="1"/>
      <c r="J111" s="1"/>
      <c r="K111" s="1"/>
      <c r="L111" s="1"/>
    </row>
    <row r="112" spans="8:12" ht="12.75">
      <c r="H112" s="1"/>
      <c r="I112" s="1"/>
      <c r="J112" s="1"/>
      <c r="K112" s="1"/>
      <c r="L112" s="1"/>
    </row>
    <row r="113" spans="8:12" ht="12.75">
      <c r="H113" s="1"/>
      <c r="I113" s="1"/>
      <c r="J113" s="1"/>
      <c r="K113" s="1"/>
      <c r="L113" s="1"/>
    </row>
    <row r="114" spans="8:12" ht="12.75">
      <c r="H114" s="1"/>
      <c r="I114" s="1"/>
      <c r="J114" s="1"/>
      <c r="K114" s="1"/>
      <c r="L114" s="1"/>
    </row>
    <row r="115" spans="8:12" ht="12.75">
      <c r="H115" s="1"/>
      <c r="I115" s="1"/>
      <c r="J115" s="1"/>
      <c r="K115" s="1"/>
      <c r="L115" s="1"/>
    </row>
    <row r="116" spans="8:12" ht="12.75">
      <c r="H116" s="1"/>
      <c r="I116" s="1"/>
      <c r="J116" s="1"/>
      <c r="K116" s="1"/>
      <c r="L116" s="1"/>
    </row>
    <row r="117" spans="8:12" ht="12.75">
      <c r="H117" s="1"/>
      <c r="I117" s="1"/>
      <c r="J117" s="1"/>
      <c r="K117" s="1"/>
      <c r="L117" s="1"/>
    </row>
    <row r="118" spans="8:12" ht="12.75">
      <c r="H118" s="1"/>
      <c r="I118" s="1"/>
      <c r="J118" s="1"/>
      <c r="K118" s="1"/>
      <c r="L118" s="1"/>
    </row>
    <row r="119" spans="8:12" ht="12.75">
      <c r="H119" s="1"/>
      <c r="I119" s="1"/>
      <c r="J119" s="1"/>
      <c r="K119" s="1"/>
      <c r="L119" s="1"/>
    </row>
    <row r="120" spans="8:12" ht="12.75">
      <c r="H120" s="1"/>
      <c r="I120" s="1"/>
      <c r="J120" s="1"/>
      <c r="K120" s="1"/>
      <c r="L120" s="1"/>
    </row>
    <row r="121" spans="8:12" ht="12.75">
      <c r="H121" s="1"/>
      <c r="I121" s="1"/>
      <c r="J121" s="1"/>
      <c r="K121" s="1"/>
      <c r="L121" s="1"/>
    </row>
    <row r="122" spans="8:12" ht="12.75">
      <c r="H122" s="1"/>
      <c r="I122" s="1"/>
      <c r="J122" s="1"/>
      <c r="K122" s="1"/>
      <c r="L122" s="1"/>
    </row>
    <row r="123" spans="8:12" ht="12.75">
      <c r="H123" s="1"/>
      <c r="I123" s="1"/>
      <c r="J123" s="1"/>
      <c r="K123" s="1"/>
      <c r="L123" s="1"/>
    </row>
    <row r="124" spans="8:12" ht="12.75">
      <c r="H124" s="1"/>
      <c r="I124" s="1"/>
      <c r="J124" s="1"/>
      <c r="K124" s="1"/>
      <c r="L124" s="1"/>
    </row>
    <row r="125" spans="8:12" ht="12.75">
      <c r="H125" s="1"/>
      <c r="I125" s="1"/>
      <c r="J125" s="1"/>
      <c r="K125" s="1"/>
      <c r="L125" s="1"/>
    </row>
    <row r="126" spans="8:12" ht="12.75">
      <c r="H126" s="1"/>
      <c r="I126" s="1"/>
      <c r="J126" s="1"/>
      <c r="K126" s="1"/>
      <c r="L126" s="1"/>
    </row>
    <row r="127" spans="8:12" ht="12.75">
      <c r="H127" s="1"/>
      <c r="I127" s="1"/>
      <c r="J127" s="1"/>
      <c r="K127" s="1"/>
      <c r="L127" s="1"/>
    </row>
    <row r="128" spans="8:12" ht="12.75">
      <c r="H128" s="1"/>
      <c r="I128" s="1"/>
      <c r="J128" s="1"/>
      <c r="K128" s="1"/>
      <c r="L128" s="1"/>
    </row>
    <row r="129" spans="8:12" ht="12.75">
      <c r="H129" s="1"/>
      <c r="I129" s="1"/>
      <c r="J129" s="1"/>
      <c r="K129" s="1"/>
      <c r="L129" s="1"/>
    </row>
    <row r="130" spans="8:12" ht="12.75">
      <c r="H130" s="1"/>
      <c r="I130" s="1"/>
      <c r="J130" s="1"/>
      <c r="K130" s="1"/>
      <c r="L130" s="1"/>
    </row>
    <row r="131" spans="8:12" ht="12.75">
      <c r="H131" s="1"/>
      <c r="I131" s="1"/>
      <c r="J131" s="1"/>
      <c r="K131" s="1"/>
      <c r="L131" s="1"/>
    </row>
    <row r="132" spans="8:12" ht="12.75">
      <c r="H132" s="1"/>
      <c r="I132" s="1"/>
      <c r="J132" s="1"/>
      <c r="K132" s="1"/>
      <c r="L132" s="1"/>
    </row>
    <row r="133" spans="8:12" ht="12.75">
      <c r="H133" s="1"/>
      <c r="I133" s="1"/>
      <c r="J133" s="1"/>
      <c r="K133" s="1"/>
      <c r="L133" s="1"/>
    </row>
    <row r="134" spans="8:12" ht="12.75">
      <c r="H134" s="1"/>
      <c r="I134" s="1"/>
      <c r="J134" s="1"/>
      <c r="K134" s="1"/>
      <c r="L134" s="1"/>
    </row>
    <row r="135" spans="8:12" ht="12.75">
      <c r="H135" s="1"/>
      <c r="I135" s="1"/>
      <c r="J135" s="1"/>
      <c r="K135" s="1"/>
      <c r="L135" s="1"/>
    </row>
    <row r="136" spans="8:12" ht="12.75">
      <c r="H136" s="1"/>
      <c r="I136" s="1"/>
      <c r="J136" s="1"/>
      <c r="K136" s="1"/>
      <c r="L136" s="1"/>
    </row>
    <row r="137" spans="8:12" ht="12.75">
      <c r="H137" s="1"/>
      <c r="I137" s="1"/>
      <c r="J137" s="1"/>
      <c r="K137" s="1"/>
      <c r="L137" s="1"/>
    </row>
    <row r="138" spans="8:12" ht="12.75">
      <c r="H138" s="1"/>
      <c r="I138" s="1"/>
      <c r="J138" s="1"/>
      <c r="K138" s="1"/>
      <c r="L138" s="1"/>
    </row>
    <row r="139" spans="8:12" ht="12.75">
      <c r="H139" s="1"/>
      <c r="I139" s="1"/>
      <c r="J139" s="1"/>
      <c r="K139" s="1"/>
      <c r="L139" s="1"/>
    </row>
    <row r="140" spans="8:12" ht="12.75">
      <c r="H140" s="1"/>
      <c r="I140" s="1"/>
      <c r="J140" s="1"/>
      <c r="K140" s="1"/>
      <c r="L140" s="1"/>
    </row>
    <row r="141" spans="8:12" ht="12.75">
      <c r="H141" s="1"/>
      <c r="I141" s="1"/>
      <c r="J141" s="1"/>
      <c r="K141" s="1"/>
      <c r="L141" s="1"/>
    </row>
    <row r="142" spans="8:12" ht="12.75">
      <c r="H142" s="1"/>
      <c r="I142" s="1"/>
      <c r="J142" s="1"/>
      <c r="K142" s="1"/>
      <c r="L142" s="1"/>
    </row>
    <row r="143" spans="8:12" ht="12.75">
      <c r="H143" s="1"/>
      <c r="I143" s="1"/>
      <c r="J143" s="1"/>
      <c r="K143" s="1"/>
      <c r="L143" s="1"/>
    </row>
    <row r="144" spans="8:12" ht="12.75">
      <c r="H144" s="1"/>
      <c r="I144" s="1"/>
      <c r="J144" s="1"/>
      <c r="K144" s="1"/>
      <c r="L144" s="1"/>
    </row>
    <row r="145" spans="8:12" ht="12.75">
      <c r="H145" s="1"/>
      <c r="I145" s="1"/>
      <c r="J145" s="1"/>
      <c r="K145" s="1"/>
      <c r="L145" s="1"/>
    </row>
    <row r="146" spans="8:12" ht="12.75">
      <c r="H146" s="1"/>
      <c r="I146" s="1"/>
      <c r="J146" s="1"/>
      <c r="K146" s="1"/>
      <c r="L146" s="1"/>
    </row>
    <row r="147" spans="8:12" ht="12.75">
      <c r="H147" s="1"/>
      <c r="I147" s="1"/>
      <c r="J147" s="1"/>
      <c r="K147" s="1"/>
      <c r="L147" s="1"/>
    </row>
    <row r="148" spans="8:12" ht="12.75">
      <c r="H148" s="1"/>
      <c r="I148" s="1"/>
      <c r="J148" s="1"/>
      <c r="K148" s="1"/>
      <c r="L148" s="1"/>
    </row>
    <row r="149" spans="8:12" ht="12.75">
      <c r="H149" s="1"/>
      <c r="I149" s="1"/>
      <c r="J149" s="1"/>
      <c r="K149" s="1"/>
      <c r="L149" s="1"/>
    </row>
    <row r="150" spans="8:12" ht="12.75">
      <c r="H150" s="1"/>
      <c r="I150" s="1"/>
      <c r="J150" s="1"/>
      <c r="K150" s="1"/>
      <c r="L150" s="1"/>
    </row>
    <row r="151" spans="8:12" ht="12.75">
      <c r="H151" s="1"/>
      <c r="I151" s="1"/>
      <c r="J151" s="1"/>
      <c r="K151" s="1"/>
      <c r="L151" s="1"/>
    </row>
    <row r="152" spans="8:12" ht="12.75">
      <c r="H152" s="1"/>
      <c r="I152" s="1"/>
      <c r="J152" s="1"/>
      <c r="K152" s="1"/>
      <c r="L152" s="1"/>
    </row>
    <row r="153" spans="8:12" ht="12.75">
      <c r="H153" s="1"/>
      <c r="I153" s="1"/>
      <c r="J153" s="1"/>
      <c r="K153" s="1"/>
      <c r="L153" s="1"/>
    </row>
    <row r="154" spans="8:12" ht="12.75">
      <c r="H154" s="1"/>
      <c r="I154" s="1"/>
      <c r="J154" s="1"/>
      <c r="K154" s="1"/>
      <c r="L154" s="1"/>
    </row>
    <row r="155" spans="8:12" ht="12.75">
      <c r="H155" s="1"/>
      <c r="I155" s="1"/>
      <c r="J155" s="1"/>
      <c r="K155" s="1"/>
      <c r="L155" s="1"/>
    </row>
    <row r="156" spans="8:12" ht="12.75">
      <c r="H156" s="1"/>
      <c r="I156" s="1"/>
      <c r="J156" s="1"/>
      <c r="K156" s="1"/>
      <c r="L156" s="1"/>
    </row>
    <row r="157" spans="8:12" ht="12.75">
      <c r="H157" s="1"/>
      <c r="I157" s="1"/>
      <c r="J157" s="1"/>
      <c r="K157" s="1"/>
      <c r="L157" s="1"/>
    </row>
    <row r="158" spans="8:12" ht="12.75">
      <c r="H158" s="1"/>
      <c r="I158" s="1"/>
      <c r="J158" s="1"/>
      <c r="K158" s="1"/>
      <c r="L158" s="1"/>
    </row>
    <row r="159" spans="8:12" ht="12.75">
      <c r="H159" s="1"/>
      <c r="I159" s="1"/>
      <c r="J159" s="1"/>
      <c r="K159" s="1"/>
      <c r="L159" s="1"/>
    </row>
    <row r="160" spans="8:12" ht="12.75">
      <c r="H160" s="1"/>
      <c r="I160" s="1"/>
      <c r="J160" s="1"/>
      <c r="K160" s="1"/>
      <c r="L160" s="1"/>
    </row>
    <row r="161" spans="8:12" ht="12.75">
      <c r="H161" s="1"/>
      <c r="I161" s="1"/>
      <c r="J161" s="1"/>
      <c r="K161" s="1"/>
      <c r="L161" s="1"/>
    </row>
    <row r="162" spans="8:12" ht="12.75">
      <c r="H162" s="1"/>
      <c r="I162" s="1"/>
      <c r="J162" s="1"/>
      <c r="K162" s="1"/>
      <c r="L162" s="1"/>
    </row>
    <row r="163" spans="8:12" ht="12.75">
      <c r="H163" s="1"/>
      <c r="I163" s="1"/>
      <c r="J163" s="1"/>
      <c r="K163" s="1"/>
      <c r="L163" s="1"/>
    </row>
    <row r="164" spans="8:12" ht="12.75">
      <c r="H164" s="1"/>
      <c r="I164" s="1"/>
      <c r="J164" s="1"/>
      <c r="K164" s="1"/>
      <c r="L164" s="1"/>
    </row>
    <row r="165" spans="8:12" ht="12.75">
      <c r="H165" s="1"/>
      <c r="I165" s="1"/>
      <c r="J165" s="1"/>
      <c r="K165" s="1"/>
      <c r="L165" s="1"/>
    </row>
    <row r="166" spans="8:12" ht="12.75">
      <c r="H166" s="1"/>
      <c r="I166" s="1"/>
      <c r="J166" s="1"/>
      <c r="K166" s="1"/>
      <c r="L166" s="1"/>
    </row>
    <row r="167" spans="8:12" ht="12.75">
      <c r="H167" s="1"/>
      <c r="I167" s="1"/>
      <c r="J167" s="1"/>
      <c r="K167" s="1"/>
      <c r="L167" s="1"/>
    </row>
    <row r="168" spans="8:12" ht="12.75">
      <c r="H168" s="1"/>
      <c r="I168" s="1"/>
      <c r="J168" s="1"/>
      <c r="K168" s="1"/>
      <c r="L168" s="1"/>
    </row>
    <row r="169" spans="8:12" ht="12.75">
      <c r="H169" s="1"/>
      <c r="I169" s="1"/>
      <c r="J169" s="1"/>
      <c r="K169" s="1"/>
      <c r="L169" s="1"/>
    </row>
    <row r="170" spans="8:12" ht="12.75">
      <c r="H170" s="1"/>
      <c r="I170" s="1"/>
      <c r="J170" s="1"/>
      <c r="K170" s="1"/>
      <c r="L170" s="1"/>
    </row>
    <row r="171" spans="8:12" ht="12.75">
      <c r="H171" s="1"/>
      <c r="I171" s="1"/>
      <c r="J171" s="1"/>
      <c r="K171" s="1"/>
      <c r="L171" s="1"/>
    </row>
    <row r="172" spans="8:12" ht="12.75">
      <c r="H172" s="1"/>
      <c r="I172" s="1"/>
      <c r="J172" s="1"/>
      <c r="K172" s="1"/>
      <c r="L172" s="1"/>
    </row>
    <row r="173" spans="8:12" ht="12.75">
      <c r="H173" s="1"/>
      <c r="I173" s="1"/>
      <c r="J173" s="1"/>
      <c r="K173" s="1"/>
      <c r="L173" s="1"/>
    </row>
    <row r="174" spans="8:12" ht="12.75">
      <c r="H174" s="1"/>
      <c r="I174" s="1"/>
      <c r="J174" s="1"/>
      <c r="K174" s="1"/>
      <c r="L174" s="1"/>
    </row>
    <row r="175" spans="8:12" ht="12.75">
      <c r="H175" s="1"/>
      <c r="I175" s="1"/>
      <c r="J175" s="1"/>
      <c r="K175" s="1"/>
      <c r="L175" s="1"/>
    </row>
    <row r="176" spans="8:12" ht="12.75">
      <c r="H176" s="1"/>
      <c r="I176" s="1"/>
      <c r="J176" s="1"/>
      <c r="K176" s="1"/>
      <c r="L176" s="1"/>
    </row>
    <row r="177" spans="8:12" ht="12.75">
      <c r="H177" s="1"/>
      <c r="I177" s="1"/>
      <c r="J177" s="1"/>
      <c r="K177" s="1"/>
      <c r="L177" s="1"/>
    </row>
    <row r="178" spans="8:12" ht="12.75">
      <c r="H178" s="1"/>
      <c r="I178" s="1"/>
      <c r="J178" s="1"/>
      <c r="K178" s="1"/>
      <c r="L178" s="1"/>
    </row>
    <row r="179" spans="8:12" ht="12.75">
      <c r="H179" s="1"/>
      <c r="I179" s="1"/>
      <c r="J179" s="1"/>
      <c r="K179" s="1"/>
      <c r="L179" s="1"/>
    </row>
    <row r="180" spans="8:12" ht="12.75">
      <c r="H180" s="1"/>
      <c r="I180" s="1"/>
      <c r="J180" s="1"/>
      <c r="K180" s="1"/>
      <c r="L180" s="1"/>
    </row>
    <row r="181" spans="8:12" ht="12.75">
      <c r="H181" s="1"/>
      <c r="I181" s="1"/>
      <c r="J181" s="1"/>
      <c r="K181" s="1"/>
      <c r="L181" s="1"/>
    </row>
    <row r="182" spans="8:12" ht="12.75">
      <c r="H182" s="1"/>
      <c r="I182" s="1"/>
      <c r="J182" s="1"/>
      <c r="K182" s="1"/>
      <c r="L182" s="1"/>
    </row>
    <row r="183" spans="8:12" ht="12.75">
      <c r="H183" s="1"/>
      <c r="I183" s="1"/>
      <c r="J183" s="1"/>
      <c r="K183" s="1"/>
      <c r="L183" s="1"/>
    </row>
    <row r="184" spans="8:12" ht="12.75">
      <c r="H184" s="1"/>
      <c r="I184" s="1"/>
      <c r="J184" s="1"/>
      <c r="K184" s="1"/>
      <c r="L184" s="1"/>
    </row>
    <row r="185" spans="8:12" ht="12.75">
      <c r="H185" s="1"/>
      <c r="I185" s="1"/>
      <c r="J185" s="1"/>
      <c r="K185" s="1"/>
      <c r="L185" s="1"/>
    </row>
    <row r="186" spans="8:12" ht="12.75">
      <c r="H186" s="1"/>
      <c r="I186" s="1"/>
      <c r="J186" s="1"/>
      <c r="K186" s="1"/>
      <c r="L186" s="1"/>
    </row>
    <row r="187" spans="8:12" ht="12.75">
      <c r="H187" s="1"/>
      <c r="I187" s="1"/>
      <c r="J187" s="1"/>
      <c r="K187" s="1"/>
      <c r="L187" s="1"/>
    </row>
    <row r="188" spans="8:12" ht="12.75">
      <c r="H188" s="1"/>
      <c r="I188" s="1"/>
      <c r="J188" s="1"/>
      <c r="K188" s="1"/>
      <c r="L188" s="1"/>
    </row>
    <row r="189" spans="8:12" ht="12.75">
      <c r="H189" s="1"/>
      <c r="I189" s="1"/>
      <c r="J189" s="1"/>
      <c r="K189" s="1"/>
      <c r="L189" s="1"/>
    </row>
    <row r="190" spans="8:12" ht="12.75">
      <c r="H190" s="1"/>
      <c r="I190" s="1"/>
      <c r="J190" s="1"/>
      <c r="K190" s="1"/>
      <c r="L190" s="1"/>
    </row>
    <row r="191" spans="8:12" ht="12.75">
      <c r="H191" s="1"/>
      <c r="I191" s="1"/>
      <c r="J191" s="1"/>
      <c r="K191" s="1"/>
      <c r="L191" s="1"/>
    </row>
    <row r="192" spans="8:12" ht="12.75">
      <c r="H192" s="1"/>
      <c r="I192" s="1"/>
      <c r="J192" s="1"/>
      <c r="K192" s="1"/>
      <c r="L192" s="1"/>
    </row>
    <row r="193" spans="8:12" ht="12.75">
      <c r="H193" s="1"/>
      <c r="I193" s="1"/>
      <c r="J193" s="1"/>
      <c r="K193" s="1"/>
      <c r="L193" s="1"/>
    </row>
    <row r="194" spans="8:12" ht="12.75">
      <c r="H194" s="1"/>
      <c r="I194" s="1"/>
      <c r="J194" s="1"/>
      <c r="K194" s="1"/>
      <c r="L194" s="1"/>
    </row>
    <row r="195" spans="8:12" ht="12.75">
      <c r="H195" s="1"/>
      <c r="I195" s="1"/>
      <c r="J195" s="1"/>
      <c r="K195" s="1"/>
      <c r="L195" s="1"/>
    </row>
    <row r="196" spans="8:12" ht="12.75">
      <c r="H196" s="1"/>
      <c r="I196" s="1"/>
      <c r="J196" s="1"/>
      <c r="K196" s="1"/>
      <c r="L196" s="1"/>
    </row>
    <row r="197" spans="8:12" ht="12.75">
      <c r="H197" s="1"/>
      <c r="I197" s="1"/>
      <c r="J197" s="1"/>
      <c r="K197" s="1"/>
      <c r="L197" s="1"/>
    </row>
    <row r="198" spans="8:12" ht="12.75">
      <c r="H198" s="1"/>
      <c r="I198" s="1"/>
      <c r="J198" s="1"/>
      <c r="K198" s="1"/>
      <c r="L198" s="1"/>
    </row>
    <row r="199" spans="8:12" ht="12.75">
      <c r="H199" s="1"/>
      <c r="I199" s="1"/>
      <c r="J199" s="1"/>
      <c r="K199" s="1"/>
      <c r="L199" s="1"/>
    </row>
    <row r="200" spans="8:12" ht="12.75">
      <c r="H200" s="1"/>
      <c r="I200" s="1"/>
      <c r="J200" s="1"/>
      <c r="K200" s="1"/>
      <c r="L200" s="1"/>
    </row>
    <row r="201" spans="8:12" ht="12.75">
      <c r="H201" s="1"/>
      <c r="I201" s="1"/>
      <c r="J201" s="1"/>
      <c r="K201" s="1"/>
      <c r="L201" s="1"/>
    </row>
    <row r="202" spans="8:12" ht="12.75">
      <c r="H202" s="1"/>
      <c r="I202" s="1"/>
      <c r="J202" s="1"/>
      <c r="K202" s="1"/>
      <c r="L202" s="1"/>
    </row>
    <row r="203" spans="8:12" ht="12.75">
      <c r="H203" s="1"/>
      <c r="I203" s="1"/>
      <c r="J203" s="1"/>
      <c r="K203" s="1"/>
      <c r="L203" s="1"/>
    </row>
    <row r="204" spans="8:12" ht="12.75">
      <c r="H204" s="1"/>
      <c r="I204" s="1"/>
      <c r="J204" s="1"/>
      <c r="K204" s="1"/>
      <c r="L204" s="1"/>
    </row>
    <row r="205" spans="8:12" ht="12.75">
      <c r="H205" s="1"/>
      <c r="I205" s="1"/>
      <c r="J205" s="1"/>
      <c r="K205" s="1"/>
      <c r="L205" s="1"/>
    </row>
    <row r="206" spans="8:12" ht="12.75">
      <c r="H206" s="1"/>
      <c r="I206" s="1"/>
      <c r="J206" s="1"/>
      <c r="K206" s="1"/>
      <c r="L206" s="1"/>
    </row>
    <row r="207" spans="8:12" ht="12.75">
      <c r="H207" s="1"/>
      <c r="I207" s="1"/>
      <c r="J207" s="1"/>
      <c r="K207" s="1"/>
      <c r="L207" s="1"/>
    </row>
    <row r="208" spans="8:12" ht="12.75">
      <c r="H208" s="1"/>
      <c r="I208" s="1"/>
      <c r="J208" s="1"/>
      <c r="K208" s="1"/>
      <c r="L208" s="1"/>
    </row>
    <row r="209" spans="8:12" ht="12.75">
      <c r="H209" s="1"/>
      <c r="I209" s="1"/>
      <c r="J209" s="1"/>
      <c r="K209" s="1"/>
      <c r="L209" s="1"/>
    </row>
    <row r="210" spans="8:12" ht="12.75">
      <c r="H210" s="1"/>
      <c r="I210" s="1"/>
      <c r="J210" s="1"/>
      <c r="K210" s="1"/>
      <c r="L210" s="1"/>
    </row>
    <row r="211" spans="8:12" ht="12.75">
      <c r="H211" s="1"/>
      <c r="I211" s="1"/>
      <c r="J211" s="1"/>
      <c r="K211" s="1"/>
      <c r="L211" s="1"/>
    </row>
    <row r="212" spans="8:12" ht="12.75">
      <c r="H212" s="1"/>
      <c r="I212" s="1"/>
      <c r="J212" s="1"/>
      <c r="K212" s="1"/>
      <c r="L212" s="1"/>
    </row>
    <row r="213" spans="8:12" ht="12.75">
      <c r="H213" s="1"/>
      <c r="I213" s="1"/>
      <c r="J213" s="1"/>
      <c r="K213" s="1"/>
      <c r="L213" s="1"/>
    </row>
    <row r="214" spans="8:12" ht="12.75">
      <c r="H214" s="1"/>
      <c r="I214" s="1"/>
      <c r="J214" s="1"/>
      <c r="K214" s="1"/>
      <c r="L214" s="1"/>
    </row>
    <row r="215" spans="8:12" ht="12.75">
      <c r="H215" s="1"/>
      <c r="I215" s="1"/>
      <c r="J215" s="1"/>
      <c r="K215" s="1"/>
      <c r="L215" s="1"/>
    </row>
    <row r="216" spans="8:12" ht="12.75">
      <c r="H216" s="1"/>
      <c r="I216" s="1"/>
      <c r="J216" s="1"/>
      <c r="K216" s="1"/>
      <c r="L216" s="1"/>
    </row>
    <row r="217" spans="8:12" ht="12.75">
      <c r="H217" s="1"/>
      <c r="I217" s="1"/>
      <c r="J217" s="1"/>
      <c r="K217" s="1"/>
      <c r="L217" s="1"/>
    </row>
    <row r="218" spans="8:12" ht="12.75">
      <c r="H218" s="1"/>
      <c r="I218" s="1"/>
      <c r="J218" s="1"/>
      <c r="K218" s="1"/>
      <c r="L218" s="1"/>
    </row>
    <row r="219" spans="8:12" ht="12.75">
      <c r="H219" s="1"/>
      <c r="I219" s="1"/>
      <c r="J219" s="1"/>
      <c r="K219" s="1"/>
      <c r="L219" s="1"/>
    </row>
    <row r="220" spans="8:12" ht="12.75">
      <c r="H220" s="1"/>
      <c r="I220" s="1"/>
      <c r="J220" s="1"/>
      <c r="K220" s="1"/>
      <c r="L220" s="1"/>
    </row>
    <row r="221" spans="8:12" ht="12.75">
      <c r="H221" s="1"/>
      <c r="I221" s="1"/>
      <c r="J221" s="1"/>
      <c r="K221" s="1"/>
      <c r="L221" s="1"/>
    </row>
    <row r="222" spans="8:12" ht="12.75">
      <c r="H222" s="1"/>
      <c r="I222" s="1"/>
      <c r="J222" s="1"/>
      <c r="K222" s="1"/>
      <c r="L222" s="1"/>
    </row>
    <row r="223" spans="8:12" ht="12.75">
      <c r="H223" s="1"/>
      <c r="I223" s="1"/>
      <c r="J223" s="1"/>
      <c r="K223" s="1"/>
      <c r="L223" s="1"/>
    </row>
    <row r="224" spans="8:12" ht="12.75">
      <c r="H224" s="1"/>
      <c r="I224" s="1"/>
      <c r="J224" s="1"/>
      <c r="K224" s="1"/>
      <c r="L224" s="1"/>
    </row>
    <row r="225" spans="8:12" ht="12.75">
      <c r="H225" s="1"/>
      <c r="I225" s="1"/>
      <c r="J225" s="1"/>
      <c r="K225" s="1"/>
      <c r="L225" s="1"/>
    </row>
    <row r="226" spans="8:12" ht="12.75">
      <c r="H226" s="1"/>
      <c r="I226" s="1"/>
      <c r="J226" s="1"/>
      <c r="K226" s="1"/>
      <c r="L226" s="1"/>
    </row>
    <row r="227" spans="8:12" ht="12.75">
      <c r="H227" s="1"/>
      <c r="I227" s="1"/>
      <c r="J227" s="1"/>
      <c r="K227" s="1"/>
      <c r="L227" s="1"/>
    </row>
    <row r="228" spans="8:12" ht="12.75">
      <c r="H228" s="1"/>
      <c r="I228" s="1"/>
      <c r="J228" s="1"/>
      <c r="K228" s="1"/>
      <c r="L228" s="1"/>
    </row>
    <row r="229" spans="8:12" ht="12.75">
      <c r="H229" s="1"/>
      <c r="I229" s="1"/>
      <c r="J229" s="1"/>
      <c r="K229" s="1"/>
      <c r="L229" s="1"/>
    </row>
    <row r="230" spans="8:12" ht="12.75">
      <c r="H230" s="1"/>
      <c r="I230" s="1"/>
      <c r="J230" s="1"/>
      <c r="K230" s="1"/>
      <c r="L230" s="1"/>
    </row>
    <row r="231" spans="8:12" ht="12.75">
      <c r="H231" s="1"/>
      <c r="I231" s="1"/>
      <c r="J231" s="1"/>
      <c r="K231" s="1"/>
      <c r="L231" s="1"/>
    </row>
    <row r="232" spans="8:12" ht="12.75">
      <c r="H232" s="1"/>
      <c r="I232" s="1"/>
      <c r="J232" s="1"/>
      <c r="K232" s="1"/>
      <c r="L232" s="1"/>
    </row>
    <row r="233" spans="8:12" ht="12.75">
      <c r="H233" s="1"/>
      <c r="I233" s="1"/>
      <c r="J233" s="1"/>
      <c r="K233" s="1"/>
      <c r="L233" s="1"/>
    </row>
    <row r="234" spans="8:12" ht="12.75">
      <c r="H234" s="1"/>
      <c r="I234" s="1"/>
      <c r="J234" s="1"/>
      <c r="K234" s="1"/>
      <c r="L234" s="1"/>
    </row>
    <row r="235" spans="8:12" ht="12.75">
      <c r="H235" s="1"/>
      <c r="I235" s="1"/>
      <c r="J235" s="1"/>
      <c r="K235" s="1"/>
      <c r="L235" s="1"/>
    </row>
    <row r="236" spans="8:12" ht="12.75">
      <c r="H236" s="1"/>
      <c r="I236" s="1"/>
      <c r="J236" s="1"/>
      <c r="K236" s="1"/>
      <c r="L236" s="1"/>
    </row>
    <row r="237" spans="8:12" ht="12.75">
      <c r="H237" s="1"/>
      <c r="I237" s="1"/>
      <c r="J237" s="1"/>
      <c r="K237" s="1"/>
      <c r="L237" s="1"/>
    </row>
    <row r="238" spans="8:12" ht="12.75">
      <c r="H238" s="1"/>
      <c r="I238" s="1"/>
      <c r="J238" s="1"/>
      <c r="K238" s="1"/>
      <c r="L238" s="1"/>
    </row>
    <row r="239" spans="8:12" ht="12.75">
      <c r="H239" s="1"/>
      <c r="I239" s="1"/>
      <c r="J239" s="1"/>
      <c r="K239" s="1"/>
      <c r="L239" s="1"/>
    </row>
    <row r="240" spans="8:12" ht="12.75">
      <c r="H240" s="1"/>
      <c r="I240" s="1"/>
      <c r="J240" s="1"/>
      <c r="K240" s="1"/>
      <c r="L240" s="1"/>
    </row>
    <row r="241" spans="8:12" ht="12.75">
      <c r="H241" s="1"/>
      <c r="I241" s="1"/>
      <c r="J241" s="1"/>
      <c r="K241" s="1"/>
      <c r="L241" s="1"/>
    </row>
    <row r="242" spans="8:12" ht="12.75">
      <c r="H242" s="1"/>
      <c r="I242" s="1"/>
      <c r="J242" s="1"/>
      <c r="K242" s="1"/>
      <c r="L242" s="1"/>
    </row>
    <row r="243" spans="8:12" ht="12.75">
      <c r="H243" s="1"/>
      <c r="I243" s="1"/>
      <c r="J243" s="1"/>
      <c r="K243" s="1"/>
      <c r="L243" s="1"/>
    </row>
    <row r="244" spans="8:12" ht="12.75">
      <c r="H244" s="1"/>
      <c r="I244" s="1"/>
      <c r="J244" s="1"/>
      <c r="K244" s="1"/>
      <c r="L244" s="1"/>
    </row>
    <row r="245" spans="8:12" ht="12.75">
      <c r="H245" s="1"/>
      <c r="I245" s="1"/>
      <c r="J245" s="1"/>
      <c r="K245" s="1"/>
      <c r="L245" s="1"/>
    </row>
    <row r="246" spans="8:12" ht="12.75">
      <c r="H246" s="1"/>
      <c r="I246" s="1"/>
      <c r="J246" s="1"/>
      <c r="K246" s="1"/>
      <c r="L246" s="1"/>
    </row>
    <row r="247" spans="8:12" ht="12.75">
      <c r="H247" s="1"/>
      <c r="I247" s="1"/>
      <c r="J247" s="1"/>
      <c r="K247" s="1"/>
      <c r="L247" s="1"/>
    </row>
    <row r="248" spans="8:12" ht="12.75">
      <c r="H248" s="1"/>
      <c r="I248" s="1"/>
      <c r="J248" s="1"/>
      <c r="K248" s="1"/>
      <c r="L248" s="1"/>
    </row>
    <row r="249" spans="8:12" ht="12.75">
      <c r="H249" s="1"/>
      <c r="I249" s="1"/>
      <c r="J249" s="1"/>
      <c r="K249" s="1"/>
      <c r="L249" s="1"/>
    </row>
    <row r="250" spans="8:12" ht="12.75">
      <c r="H250" s="1"/>
      <c r="I250" s="1"/>
      <c r="J250" s="1"/>
      <c r="K250" s="1"/>
      <c r="L250" s="1"/>
    </row>
    <row r="251" spans="8:12" ht="12.75">
      <c r="H251" s="1"/>
      <c r="I251" s="1"/>
      <c r="J251" s="1"/>
      <c r="K251" s="1"/>
      <c r="L251" s="1"/>
    </row>
    <row r="252" spans="8:12" ht="12.75">
      <c r="H252" s="1"/>
      <c r="I252" s="1"/>
      <c r="J252" s="1"/>
      <c r="K252" s="1"/>
      <c r="L252" s="1"/>
    </row>
    <row r="253" spans="8:12" ht="12.75">
      <c r="H253" s="1"/>
      <c r="I253" s="1"/>
      <c r="J253" s="1"/>
      <c r="K253" s="1"/>
      <c r="L253" s="1"/>
    </row>
    <row r="254" ht="12.75">
      <c r="H254" s="1"/>
    </row>
  </sheetData>
  <sheetProtection/>
  <mergeCells count="8">
    <mergeCell ref="B99:C99"/>
    <mergeCell ref="E99:F99"/>
    <mergeCell ref="A1:F1"/>
    <mergeCell ref="A3:F3"/>
    <mergeCell ref="B97:C97"/>
    <mergeCell ref="E97:F97"/>
    <mergeCell ref="B98:C98"/>
    <mergeCell ref="E98:F98"/>
  </mergeCells>
  <printOptions horizontalCentered="1"/>
  <pageMargins left="0" right="0" top="0" bottom="0" header="0.5118110236220472" footer="0.5118110236220472"/>
  <pageSetup fitToHeight="1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Gilson</dc:creator>
  <cp:keywords/>
  <dc:description/>
  <cp:lastModifiedBy>Murilo Bereta</cp:lastModifiedBy>
  <cp:lastPrinted>2011-11-09T03:43:23Z</cp:lastPrinted>
  <dcterms:created xsi:type="dcterms:W3CDTF">2006-02-20T12:18:57Z</dcterms:created>
  <dcterms:modified xsi:type="dcterms:W3CDTF">2013-06-11T18:14:32Z</dcterms:modified>
  <cp:category/>
  <cp:version/>
  <cp:contentType/>
  <cp:contentStatus/>
</cp:coreProperties>
</file>