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EZEMBRO 2011" sheetId="1" r:id="rId1"/>
  </sheets>
  <definedNames>
    <definedName name="_xlnm.Print_Area" localSheetId="0">'DEZEMBRO 2011'!$A$1:$G$97</definedName>
  </definedNames>
  <calcPr fullCalcOnLoad="1"/>
</workbook>
</file>

<file path=xl/sharedStrings.xml><?xml version="1.0" encoding="utf-8"?>
<sst xmlns="http://schemas.openxmlformats.org/spreadsheetml/2006/main" count="80" uniqueCount="65">
  <si>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</si>
  <si>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</si>
  <si>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</si>
  <si>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</si>
  <si>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</si>
  <si>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</si>
  <si>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</si>
  <si>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</si>
  <si>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</si>
  <si>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</si>
  <si>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</si>
  <si>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</si>
  <si>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</si>
  <si>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</si>
  <si>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</si>
  <si>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</si>
  <si>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</si>
  <si>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</si>
  <si>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</si>
  <si>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</si>
  <si>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</si>
  <si>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</si>
  <si>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</si>
  <si>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</si>
  <si>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</si>
  <si>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</si>
  <si>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</si>
  <si>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</si>
  <si>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Pgto. COELBA - casa do docente (ch 850255)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</si>
  <si>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</si>
  <si>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</si>
  <si>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</si>
  <si>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</si>
  <si>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</si>
  <si>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</si>
  <si>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>Outros créditos</t>
  </si>
  <si>
    <t>Pgto. Oi Telemar / Embratel (ch 850784 / 785)</t>
  </si>
  <si>
    <t>DEMONSTRATIVO CONTÁBIL - DEZEMBRO / 2011</t>
  </si>
  <si>
    <t>Despesas Bancárias - mês 12 / 2011</t>
  </si>
  <si>
    <t>SALDO ANTERIOR + RECEITAS - DESPESAS ( EM 31 / 12 / 2011 )</t>
  </si>
  <si>
    <t>Pgto. Auxilio Transporte (850849)</t>
  </si>
  <si>
    <t>Pgto. Auxilio Alimentação (ch 850849)</t>
  </si>
  <si>
    <t>Pgto. salários 12/2011 (ch 850849)</t>
  </si>
  <si>
    <t>Pgto. décimo terceiro / 2011 (ch 850849)</t>
  </si>
  <si>
    <t>Pgto.férias funcionário (ch 850849)</t>
  </si>
  <si>
    <t>Repasse ANDES - mensalidade (ch 850849)</t>
  </si>
  <si>
    <t>Contribuição Sindical - CONLUTAS (ch 850849)</t>
  </si>
  <si>
    <t>Pgto. transporte de geladeira para confraternização ADUNEB (ch 850849)</t>
  </si>
  <si>
    <t>Pgto. A Tarde On Line (ch 850849)</t>
  </si>
  <si>
    <t>Repasse FUNDO DE MOBILIZAÇÃO (ch 850850)</t>
  </si>
  <si>
    <t>Pgto. Assessoria jurídica - novembro / 2011 (ch 850851)</t>
  </si>
  <si>
    <t>Pgto. INSS competência 10/2011 (ch 850852)</t>
  </si>
  <si>
    <t>Pgto. de músico para confraternização da ADUNEB (ch 850852)</t>
  </si>
  <si>
    <t>Pgto. locação mesas, cadeiras, garçom, etc. para confraternização da ADUNEB (ch 850852)</t>
  </si>
  <si>
    <t>Pgto. despesas com alimentação / plantão diretoria / greve geral (ch 850849 / 852)</t>
  </si>
  <si>
    <t>Pgto. despesas com táxi  / plantão diretoria (850852)</t>
  </si>
  <si>
    <t>Pgto. cópias diversas (ch 850852)</t>
  </si>
  <si>
    <t>Aquisição de material de consumo (ch 850849 / 852)</t>
  </si>
  <si>
    <t>Pgto. buffet para confraternização da ADUNEB (ch 850852)</t>
  </si>
  <si>
    <t>Pgto. combustível / plantão diretoria / greve geral (ch 850852 )</t>
  </si>
  <si>
    <t>Aquisição de material de escritório (ch 850852)</t>
  </si>
  <si>
    <t>Pgto. Assessoria Contábil - outubro / 2011 (ch 850389)</t>
  </si>
  <si>
    <t>Pagamento Shopping Brindes - chaveiros  (ch 850852)</t>
  </si>
  <si>
    <t>Pagamento passagens - diretor campus IX - Barreiras (ch 850852)</t>
  </si>
  <si>
    <t>Pagamento ADUNEB material descartável e consumo (ch 850852)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</si>
</sst>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0" fontId="11" fillId="0" borderId="0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10" fontId="0" fillId="34" borderId="12" xfId="51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171" fontId="0" fillId="34" borderId="0" xfId="62" applyFont="1" applyFill="1" applyBorder="1" applyAlignment="1">
      <alignment/>
    </xf>
    <xf numFmtId="10" fontId="0" fillId="34" borderId="0" xfId="51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10" fontId="2" fillId="34" borderId="19" xfId="51" applyNumberFormat="1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71" fontId="0" fillId="34" borderId="11" xfId="0" applyNumberFormat="1" applyFont="1" applyFill="1" applyBorder="1" applyAlignment="1">
      <alignment/>
    </xf>
    <xf numFmtId="171" fontId="0" fillId="34" borderId="23" xfId="62" applyFont="1" applyFill="1" applyBorder="1" applyAlignment="1">
      <alignment/>
    </xf>
    <xf numFmtId="10" fontId="0" fillId="34" borderId="22" xfId="51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71" fontId="0" fillId="34" borderId="14" xfId="0" applyNumberFormat="1" applyFont="1" applyFill="1" applyBorder="1" applyAlignment="1">
      <alignment/>
    </xf>
    <xf numFmtId="171" fontId="0" fillId="34" borderId="15" xfId="62" applyFont="1" applyFill="1" applyBorder="1" applyAlignment="1">
      <alignment/>
    </xf>
    <xf numFmtId="10" fontId="0" fillId="34" borderId="24" xfId="51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71" fontId="0" fillId="34" borderId="12" xfId="62" applyFont="1" applyFill="1" applyBorder="1" applyAlignment="1">
      <alignment/>
    </xf>
    <xf numFmtId="10" fontId="0" fillId="34" borderId="20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52"/>
  <sheetViews>
    <sheetView tabSelected="1" zoomScalePageLayoutView="0" workbookViewId="0" topLeftCell="A49">
      <selection activeCell="J59" sqref="J59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9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63" t="s">
        <v>2</v>
      </c>
      <c r="B1" s="163"/>
      <c r="C1" s="163"/>
      <c r="D1" s="163"/>
      <c r="E1" s="163"/>
      <c r="F1" s="163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64" t="s">
        <v>37</v>
      </c>
      <c r="B3" s="164"/>
      <c r="C3" s="164"/>
      <c r="D3" s="164"/>
      <c r="E3" s="164"/>
      <c r="F3" s="164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91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3949.33</v>
      </c>
      <c r="H6" s="1"/>
    </row>
    <row r="7" spans="1:12" ht="12.75">
      <c r="A7" s="107"/>
      <c r="B7" s="15" t="s">
        <v>25</v>
      </c>
      <c r="C7" s="15"/>
      <c r="D7" s="15"/>
      <c r="E7" s="34"/>
      <c r="F7" s="35">
        <v>3949.33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5">
        <f>SUM(F10:F12)</f>
        <v>47155.689999999995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94"/>
      <c r="F10" s="128">
        <f>42838.02</f>
        <v>42838.02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35</v>
      </c>
      <c r="C11" s="1"/>
      <c r="D11" s="1"/>
      <c r="E11" s="122"/>
      <c r="F11" s="123">
        <f>4317.67</f>
        <v>4317.67</v>
      </c>
      <c r="G11" s="45"/>
      <c r="H11" s="1"/>
      <c r="I11" s="1"/>
      <c r="J11" s="1"/>
      <c r="K11" s="1"/>
      <c r="L11" s="1"/>
    </row>
    <row r="12" spans="1:12" ht="4.5" customHeight="1">
      <c r="A12" s="8"/>
      <c r="B12" s="120"/>
      <c r="C12" s="9"/>
      <c r="D12" s="9"/>
      <c r="E12" s="106"/>
      <c r="F12" s="121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51105.02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F18+F58+F62+F79+F87+F83</f>
        <v>47951.58</v>
      </c>
      <c r="G17" s="57">
        <f>F$17/F$9</f>
        <v>1.016877920776899</v>
      </c>
      <c r="H17" s="11"/>
      <c r="I17" s="1"/>
      <c r="J17" s="118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SUM(F19:F56)</f>
        <v>14902.02</v>
      </c>
      <c r="G18" s="61">
        <f>F$18/F$9</f>
        <v>0.3160174307702846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93"/>
      <c r="F19" s="101"/>
      <c r="G19" s="79"/>
      <c r="H19" s="13"/>
      <c r="I19" s="1"/>
      <c r="J19" s="1"/>
      <c r="K19" s="1"/>
      <c r="L19" s="1"/>
    </row>
    <row r="20" spans="1:12" ht="12.75">
      <c r="A20" s="3"/>
      <c r="B20" s="37" t="s">
        <v>42</v>
      </c>
      <c r="C20" s="1"/>
      <c r="D20" s="1"/>
      <c r="E20" s="11"/>
      <c r="F20" s="113">
        <f>1645.83+1437.09+1659.08</f>
        <v>4742</v>
      </c>
      <c r="G20" s="102"/>
      <c r="H20" s="13"/>
      <c r="I20" s="1"/>
      <c r="J20" s="1"/>
      <c r="K20" s="1"/>
      <c r="L20" s="1"/>
    </row>
    <row r="21" spans="1:12" ht="12.75">
      <c r="A21" s="3"/>
      <c r="B21" s="37" t="s">
        <v>43</v>
      </c>
      <c r="C21" s="1"/>
      <c r="D21" s="1"/>
      <c r="E21" s="11"/>
      <c r="F21" s="113">
        <f>1185+1206.12+1162.88</f>
        <v>3554</v>
      </c>
      <c r="G21" s="102"/>
      <c r="H21" s="13"/>
      <c r="I21" s="1"/>
      <c r="J21" s="1"/>
      <c r="K21" s="1"/>
      <c r="L21" s="1"/>
    </row>
    <row r="22" spans="1:12" ht="12.75">
      <c r="A22" s="3"/>
      <c r="B22" s="37" t="s">
        <v>44</v>
      </c>
      <c r="C22" s="1"/>
      <c r="D22" s="1"/>
      <c r="E22" s="11"/>
      <c r="F22" s="113">
        <f>2818.89</f>
        <v>2818.89</v>
      </c>
      <c r="G22" s="102"/>
      <c r="H22" s="13"/>
      <c r="I22" s="1"/>
      <c r="J22" s="118"/>
      <c r="K22" s="1"/>
      <c r="L22" s="1"/>
    </row>
    <row r="23" spans="1:12" ht="13.5" thickBot="1">
      <c r="A23" s="3"/>
      <c r="B23" s="37"/>
      <c r="C23" s="1"/>
      <c r="D23" s="1"/>
      <c r="E23" s="11"/>
      <c r="F23" s="97"/>
      <c r="G23" s="102"/>
      <c r="H23" s="13"/>
      <c r="I23" s="1"/>
      <c r="J23" s="1"/>
      <c r="K23" s="1"/>
      <c r="L23" s="1"/>
    </row>
    <row r="24" spans="1:12" ht="12.75">
      <c r="A24" s="3"/>
      <c r="B24" s="100" t="s">
        <v>32</v>
      </c>
      <c r="C24" s="85" t="s">
        <v>17</v>
      </c>
      <c r="D24" s="86">
        <v>1635</v>
      </c>
      <c r="E24" s="104"/>
      <c r="F24" s="97"/>
      <c r="G24" s="102"/>
      <c r="H24" s="13"/>
      <c r="I24" s="1"/>
      <c r="J24" s="1"/>
      <c r="K24" s="1"/>
      <c r="L24" s="1"/>
    </row>
    <row r="25" spans="1:12" ht="12.75">
      <c r="A25" s="3"/>
      <c r="B25" s="110"/>
      <c r="C25" s="87" t="s">
        <v>16</v>
      </c>
      <c r="D25" s="88">
        <v>340.63</v>
      </c>
      <c r="E25" s="11"/>
      <c r="F25" s="97"/>
      <c r="G25" s="102"/>
      <c r="H25" s="13"/>
      <c r="I25" s="1"/>
      <c r="J25" s="1"/>
      <c r="K25" s="1"/>
      <c r="L25" s="1"/>
    </row>
    <row r="26" spans="1:12" ht="12.75">
      <c r="A26" s="3"/>
      <c r="B26" s="110"/>
      <c r="C26" s="87" t="s">
        <v>18</v>
      </c>
      <c r="D26" s="88">
        <v>-217.32</v>
      </c>
      <c r="E26" s="11"/>
      <c r="F26" s="97"/>
      <c r="G26" s="102"/>
      <c r="H26" s="13"/>
      <c r="I26" s="1"/>
      <c r="J26" s="1"/>
      <c r="K26" s="1"/>
      <c r="L26" s="1"/>
    </row>
    <row r="27" spans="1:12" ht="12.75">
      <c r="A27" s="3"/>
      <c r="B27" s="110"/>
      <c r="C27" s="87" t="s">
        <v>19</v>
      </c>
      <c r="D27" s="88">
        <v>-98.1</v>
      </c>
      <c r="E27" s="11"/>
      <c r="F27" s="97"/>
      <c r="G27" s="102"/>
      <c r="H27" s="13"/>
      <c r="I27" s="1"/>
      <c r="J27" s="1"/>
      <c r="K27" s="1"/>
      <c r="L27" s="1"/>
    </row>
    <row r="28" spans="1:12" ht="12.75">
      <c r="A28" s="3"/>
      <c r="B28" s="110"/>
      <c r="C28" s="119" t="s">
        <v>34</v>
      </c>
      <c r="D28" s="88">
        <v>-14.38</v>
      </c>
      <c r="E28" s="11"/>
      <c r="F28" s="97"/>
      <c r="G28" s="102"/>
      <c r="H28" s="13"/>
      <c r="I28" s="1"/>
      <c r="J28" s="1"/>
      <c r="K28" s="1"/>
      <c r="L28" s="1"/>
    </row>
    <row r="29" spans="1:12" ht="12.75">
      <c r="A29" s="3"/>
      <c r="B29" s="110"/>
      <c r="C29" s="87" t="s">
        <v>31</v>
      </c>
      <c r="D29" s="88"/>
      <c r="E29" s="11"/>
      <c r="F29" s="97"/>
      <c r="G29" s="102"/>
      <c r="H29" s="13"/>
      <c r="I29" s="1"/>
      <c r="J29" s="1"/>
      <c r="K29" s="1"/>
      <c r="L29" s="1"/>
    </row>
    <row r="30" spans="1:12" ht="13.5" thickBot="1">
      <c r="A30" s="3"/>
      <c r="B30" s="110"/>
      <c r="C30" s="89" t="s">
        <v>20</v>
      </c>
      <c r="D30" s="90">
        <f>SUM(D24:D29)</f>
        <v>1645.8300000000002</v>
      </c>
      <c r="E30" s="11"/>
      <c r="F30" s="97"/>
      <c r="G30" s="102"/>
      <c r="H30" s="13"/>
      <c r="I30" s="1"/>
      <c r="J30" s="1"/>
      <c r="K30" s="1"/>
      <c r="L30" s="1"/>
    </row>
    <row r="31" spans="1:12" ht="6" customHeight="1" thickBot="1">
      <c r="A31" s="3"/>
      <c r="B31" s="110"/>
      <c r="C31" s="1"/>
      <c r="D31" s="1"/>
      <c r="E31" s="11"/>
      <c r="F31" s="97"/>
      <c r="G31" s="102"/>
      <c r="H31" s="13"/>
      <c r="I31" s="1"/>
      <c r="J31" s="1"/>
      <c r="K31" s="1"/>
      <c r="L31" s="1"/>
    </row>
    <row r="32" spans="1:12" ht="12.75">
      <c r="A32" s="3"/>
      <c r="B32" s="100" t="s">
        <v>33</v>
      </c>
      <c r="C32" s="85" t="s">
        <v>17</v>
      </c>
      <c r="D32" s="86">
        <v>1635</v>
      </c>
      <c r="E32" s="104"/>
      <c r="F32" s="97"/>
      <c r="G32" s="102"/>
      <c r="H32" s="13"/>
      <c r="I32" s="1"/>
      <c r="J32" s="1"/>
      <c r="K32" s="1"/>
      <c r="L32" s="1"/>
    </row>
    <row r="33" spans="1:12" ht="12.75">
      <c r="A33" s="3"/>
      <c r="B33" s="110"/>
      <c r="C33" s="87" t="s">
        <v>16</v>
      </c>
      <c r="D33" s="88">
        <v>356.73</v>
      </c>
      <c r="E33" s="11"/>
      <c r="F33" s="97"/>
      <c r="G33" s="102"/>
      <c r="H33" s="13"/>
      <c r="I33" s="1"/>
      <c r="J33" s="1"/>
      <c r="K33" s="1"/>
      <c r="L33" s="1"/>
    </row>
    <row r="34" spans="1:12" ht="12.75">
      <c r="A34" s="3"/>
      <c r="B34" s="110"/>
      <c r="C34" s="87" t="s">
        <v>29</v>
      </c>
      <c r="D34" s="88"/>
      <c r="E34" s="11"/>
      <c r="F34" s="97"/>
      <c r="G34" s="102"/>
      <c r="H34" s="13"/>
      <c r="I34" s="1"/>
      <c r="J34" s="1"/>
      <c r="K34" s="1"/>
      <c r="L34" s="1"/>
    </row>
    <row r="35" spans="1:12" ht="12.75">
      <c r="A35" s="3"/>
      <c r="B35" s="110"/>
      <c r="C35" s="87" t="s">
        <v>30</v>
      </c>
      <c r="D35" s="88"/>
      <c r="E35" s="11"/>
      <c r="F35" s="97"/>
      <c r="G35" s="102"/>
      <c r="H35" s="13"/>
      <c r="I35" s="1"/>
      <c r="J35" s="1"/>
      <c r="K35" s="1"/>
      <c r="L35" s="1"/>
    </row>
    <row r="36" spans="1:12" ht="12.75">
      <c r="A36" s="3"/>
      <c r="B36" s="110"/>
      <c r="C36" s="87" t="s">
        <v>31</v>
      </c>
      <c r="D36" s="88"/>
      <c r="E36" s="11"/>
      <c r="F36" s="97"/>
      <c r="G36" s="102"/>
      <c r="H36" s="13"/>
      <c r="I36" s="1"/>
      <c r="J36" s="1"/>
      <c r="K36" s="1"/>
      <c r="L36" s="1"/>
    </row>
    <row r="37" spans="1:12" ht="12.75">
      <c r="A37" s="3"/>
      <c r="B37" s="110"/>
      <c r="C37" s="87" t="s">
        <v>18</v>
      </c>
      <c r="D37" s="88">
        <v>-219.09</v>
      </c>
      <c r="E37" s="11"/>
      <c r="F37" s="97"/>
      <c r="G37" s="102"/>
      <c r="H37" s="13"/>
      <c r="I37" s="1"/>
      <c r="J37" s="1"/>
      <c r="K37" s="1"/>
      <c r="L37" s="1"/>
    </row>
    <row r="38" spans="1:12" ht="12.75">
      <c r="A38" s="3"/>
      <c r="B38" s="110"/>
      <c r="C38" s="87" t="s">
        <v>19</v>
      </c>
      <c r="D38" s="88">
        <v>-98.1</v>
      </c>
      <c r="E38" s="11"/>
      <c r="F38" s="97"/>
      <c r="G38" s="102"/>
      <c r="H38" s="13"/>
      <c r="I38" s="1"/>
      <c r="J38" s="1"/>
      <c r="K38" s="1"/>
      <c r="L38" s="1"/>
    </row>
    <row r="39" spans="1:12" ht="12.75">
      <c r="A39" s="3"/>
      <c r="B39" s="110"/>
      <c r="C39" s="119" t="s">
        <v>34</v>
      </c>
      <c r="D39" s="88">
        <v>-15.46</v>
      </c>
      <c r="E39" s="11"/>
      <c r="F39" s="97"/>
      <c r="G39" s="102"/>
      <c r="H39" s="13"/>
      <c r="I39" s="1"/>
      <c r="J39" s="1"/>
      <c r="K39" s="1"/>
      <c r="L39" s="1"/>
    </row>
    <row r="40" spans="1:12" ht="13.5" thickBot="1">
      <c r="A40" s="3"/>
      <c r="B40" s="110"/>
      <c r="C40" s="89" t="s">
        <v>20</v>
      </c>
      <c r="D40" s="90">
        <f>SUM(D32:D39)</f>
        <v>1659.0800000000002</v>
      </c>
      <c r="E40" s="11"/>
      <c r="F40" s="97"/>
      <c r="G40" s="102"/>
      <c r="H40" s="13"/>
      <c r="I40" s="1"/>
      <c r="J40" s="1"/>
      <c r="K40" s="1"/>
      <c r="L40" s="1"/>
    </row>
    <row r="41" spans="1:12" ht="13.5" thickBot="1">
      <c r="A41" s="3"/>
      <c r="B41" s="110"/>
      <c r="C41" s="37"/>
      <c r="D41" s="40"/>
      <c r="E41" s="11"/>
      <c r="F41" s="97"/>
      <c r="G41" s="102"/>
      <c r="H41" s="13"/>
      <c r="I41" s="1"/>
      <c r="J41" s="1"/>
      <c r="K41" s="1"/>
      <c r="L41" s="1"/>
    </row>
    <row r="42" spans="1:12" ht="12.75">
      <c r="A42" s="3"/>
      <c r="B42" s="100" t="s">
        <v>33</v>
      </c>
      <c r="C42" s="85" t="s">
        <v>17</v>
      </c>
      <c r="D42" s="108">
        <v>1362.5</v>
      </c>
      <c r="E42" s="11"/>
      <c r="F42" s="97"/>
      <c r="G42" s="102"/>
      <c r="H42" s="13"/>
      <c r="I42" s="1"/>
      <c r="J42" s="1"/>
      <c r="K42" s="1"/>
      <c r="L42" s="1"/>
    </row>
    <row r="43" spans="1:12" ht="12.75">
      <c r="A43" s="3"/>
      <c r="B43" s="1"/>
      <c r="C43" s="87" t="s">
        <v>16</v>
      </c>
      <c r="D43" s="109">
        <v>306.56</v>
      </c>
      <c r="E43" s="11"/>
      <c r="F43" s="97"/>
      <c r="G43" s="102"/>
      <c r="H43" s="13"/>
      <c r="I43" s="1"/>
      <c r="J43" s="1"/>
      <c r="K43" s="1"/>
      <c r="L43" s="1"/>
    </row>
    <row r="44" spans="1:12" ht="12.75">
      <c r="A44" s="3"/>
      <c r="B44" s="1"/>
      <c r="C44" s="87" t="s">
        <v>18</v>
      </c>
      <c r="D44" s="109">
        <v>-150.22</v>
      </c>
      <c r="E44" s="11"/>
      <c r="F44" s="97"/>
      <c r="G44" s="102"/>
      <c r="H44" s="13"/>
      <c r="I44" s="1"/>
      <c r="J44" s="1"/>
      <c r="K44" s="1"/>
      <c r="L44" s="1"/>
    </row>
    <row r="45" spans="1:12" ht="12.75">
      <c r="A45" s="3"/>
      <c r="B45" s="1"/>
      <c r="C45" s="87" t="s">
        <v>31</v>
      </c>
      <c r="D45" s="109">
        <v>0</v>
      </c>
      <c r="E45" s="11"/>
      <c r="F45" s="97"/>
      <c r="G45" s="102"/>
      <c r="H45" s="13"/>
      <c r="I45" s="1"/>
      <c r="J45" s="1"/>
      <c r="K45" s="1"/>
      <c r="L45" s="1"/>
    </row>
    <row r="46" spans="1:12" ht="12.75">
      <c r="A46" s="3"/>
      <c r="B46" s="1"/>
      <c r="C46" s="87" t="s">
        <v>19</v>
      </c>
      <c r="D46" s="109">
        <v>-81.75</v>
      </c>
      <c r="E46" s="11"/>
      <c r="F46" s="97"/>
      <c r="G46" s="102"/>
      <c r="H46" s="13"/>
      <c r="I46" s="1"/>
      <c r="J46" s="1"/>
      <c r="K46" s="1"/>
      <c r="L46" s="1"/>
    </row>
    <row r="47" spans="1:12" ht="12.75">
      <c r="A47" s="3"/>
      <c r="B47" s="1"/>
      <c r="C47" s="119" t="s">
        <v>34</v>
      </c>
      <c r="D47" s="109">
        <v>0</v>
      </c>
      <c r="E47" s="11"/>
      <c r="F47" s="97"/>
      <c r="G47" s="102"/>
      <c r="H47" s="13"/>
      <c r="I47" s="1"/>
      <c r="J47" s="1"/>
      <c r="K47" s="1"/>
      <c r="L47" s="1"/>
    </row>
    <row r="48" spans="1:12" ht="13.5" thickBot="1">
      <c r="A48" s="3"/>
      <c r="B48" s="1"/>
      <c r="C48" s="89" t="s">
        <v>20</v>
      </c>
      <c r="D48" s="90">
        <f>SUM(D42:D47)</f>
        <v>1437.09</v>
      </c>
      <c r="E48" s="11"/>
      <c r="F48" s="97"/>
      <c r="G48" s="102"/>
      <c r="H48" s="13"/>
      <c r="I48" s="1"/>
      <c r="J48" s="1"/>
      <c r="K48" s="1"/>
      <c r="L48" s="1"/>
    </row>
    <row r="49" spans="1:12" ht="6" customHeight="1">
      <c r="A49" s="3"/>
      <c r="B49" s="1"/>
      <c r="C49" s="37"/>
      <c r="D49" s="40"/>
      <c r="E49" s="11"/>
      <c r="F49" s="97"/>
      <c r="G49" s="102"/>
      <c r="H49" s="13"/>
      <c r="I49" s="1"/>
      <c r="J49" s="1"/>
      <c r="K49" s="1"/>
      <c r="L49" s="1"/>
    </row>
    <row r="50" spans="1:12" ht="12.75">
      <c r="A50" s="3"/>
      <c r="B50" s="2"/>
      <c r="C50" s="37"/>
      <c r="D50" s="40"/>
      <c r="E50" s="11"/>
      <c r="F50" s="97"/>
      <c r="G50" s="102"/>
      <c r="H50" s="13"/>
      <c r="I50" s="1"/>
      <c r="J50" s="1"/>
      <c r="K50" s="1"/>
      <c r="L50" s="1"/>
    </row>
    <row r="51" spans="1:12" s="136" customFormat="1" ht="12.75">
      <c r="A51" s="159"/>
      <c r="B51" s="131" t="s">
        <v>51</v>
      </c>
      <c r="C51" s="132"/>
      <c r="D51" s="132"/>
      <c r="E51" s="132"/>
      <c r="F51" s="160">
        <f>2629.13</f>
        <v>2629.13</v>
      </c>
      <c r="G51" s="161"/>
      <c r="H51" s="138"/>
      <c r="I51" s="135"/>
      <c r="J51" s="132"/>
      <c r="K51" s="132"/>
      <c r="L51" s="132"/>
    </row>
    <row r="52" spans="1:12" ht="12.75">
      <c r="A52" s="3"/>
      <c r="B52" s="84" t="s">
        <v>24</v>
      </c>
      <c r="C52" s="1"/>
      <c r="D52" s="40">
        <v>2613.91</v>
      </c>
      <c r="E52" s="11"/>
      <c r="F52" s="23"/>
      <c r="G52" s="102"/>
      <c r="H52" s="13"/>
      <c r="I52" s="1"/>
      <c r="J52" s="1"/>
      <c r="K52" s="1"/>
      <c r="L52" s="1"/>
    </row>
    <row r="53" spans="1:12" ht="12.75">
      <c r="A53" s="3"/>
      <c r="B53" s="84" t="s">
        <v>23</v>
      </c>
      <c r="C53" s="1"/>
      <c r="D53" s="40">
        <v>15.22</v>
      </c>
      <c r="E53" s="105"/>
      <c r="F53" s="23"/>
      <c r="G53" s="102"/>
      <c r="H53" s="13"/>
      <c r="I53" s="1"/>
      <c r="J53" s="1"/>
      <c r="K53" s="1"/>
      <c r="L53" s="1"/>
    </row>
    <row r="54" spans="1:12" ht="6" customHeight="1">
      <c r="A54" s="3"/>
      <c r="B54" s="1"/>
      <c r="C54" s="1"/>
      <c r="D54" s="1"/>
      <c r="E54" s="11"/>
      <c r="F54" s="23"/>
      <c r="G54" s="102"/>
      <c r="H54" s="13"/>
      <c r="I54" s="1"/>
      <c r="J54" s="1"/>
      <c r="K54" s="1"/>
      <c r="L54" s="1"/>
    </row>
    <row r="55" spans="1:8" s="1" customFormat="1" ht="12.75">
      <c r="A55" s="3"/>
      <c r="B55" s="92" t="s">
        <v>41</v>
      </c>
      <c r="F55" s="23">
        <f>299+299</f>
        <v>598</v>
      </c>
      <c r="G55" s="102"/>
      <c r="H55" s="13"/>
    </row>
    <row r="56" spans="1:12" ht="12.75">
      <c r="A56" s="8"/>
      <c r="B56" s="103" t="s">
        <v>40</v>
      </c>
      <c r="C56" s="9"/>
      <c r="D56" s="9"/>
      <c r="E56" s="9"/>
      <c r="F56" s="114">
        <f>240+80+240</f>
        <v>560</v>
      </c>
      <c r="G56" s="75"/>
      <c r="H56" s="13"/>
      <c r="I56" s="1"/>
      <c r="J56" s="1"/>
      <c r="K56" s="1"/>
      <c r="L56" s="1"/>
    </row>
    <row r="57" spans="6:12" ht="12.75">
      <c r="F57" s="65"/>
      <c r="G57" s="1"/>
      <c r="H57" s="13"/>
      <c r="I57" s="1"/>
      <c r="J57" s="1"/>
      <c r="K57" s="1"/>
      <c r="L57" s="1"/>
    </row>
    <row r="58" spans="1:12" s="46" customFormat="1" ht="12.75">
      <c r="A58" s="43" t="s">
        <v>9</v>
      </c>
      <c r="B58" s="4"/>
      <c r="C58" s="4"/>
      <c r="D58" s="4"/>
      <c r="E58" s="66"/>
      <c r="F58" s="67">
        <f>SUM(F59:F60)</f>
        <v>0</v>
      </c>
      <c r="G58" s="68">
        <f>F$58/F$9</f>
        <v>0</v>
      </c>
      <c r="H58" s="13"/>
      <c r="I58" s="2"/>
      <c r="J58" s="2"/>
      <c r="K58" s="2"/>
      <c r="L58" s="2"/>
    </row>
    <row r="59" spans="1:12" ht="12.75">
      <c r="A59" s="69"/>
      <c r="B59" s="70" t="s">
        <v>28</v>
      </c>
      <c r="C59" s="70"/>
      <c r="D59" s="70"/>
      <c r="E59" s="70"/>
      <c r="F59" s="71"/>
      <c r="G59" s="72"/>
      <c r="H59" s="83"/>
      <c r="I59" s="1"/>
      <c r="J59" s="1"/>
      <c r="K59" s="1"/>
      <c r="L59" s="1"/>
    </row>
    <row r="60" spans="1:12" s="46" customFormat="1" ht="12.75">
      <c r="A60" s="124"/>
      <c r="B60" s="112" t="s">
        <v>36</v>
      </c>
      <c r="C60" s="112"/>
      <c r="D60" s="112"/>
      <c r="E60" s="125"/>
      <c r="F60" s="126"/>
      <c r="G60" s="127"/>
      <c r="H60" s="2"/>
      <c r="I60" s="2"/>
      <c r="J60" s="76"/>
      <c r="K60" s="2"/>
      <c r="L60" s="2"/>
    </row>
    <row r="61" spans="1:12" ht="15.75" customHeight="1">
      <c r="A61" s="1"/>
      <c r="B61" s="1"/>
      <c r="C61" s="1"/>
      <c r="D61" s="1"/>
      <c r="E61" s="1"/>
      <c r="F61" s="76"/>
      <c r="G61" s="73"/>
      <c r="H61" s="1"/>
      <c r="I61" s="1"/>
      <c r="J61" s="1"/>
      <c r="K61" s="1"/>
      <c r="L61" s="1"/>
    </row>
    <row r="62" spans="1:12" ht="12.75">
      <c r="A62" s="14" t="s">
        <v>10</v>
      </c>
      <c r="B62" s="58"/>
      <c r="C62" s="58"/>
      <c r="D62" s="58"/>
      <c r="E62" s="77"/>
      <c r="F62" s="78">
        <f>SUM(F63:F77)</f>
        <v>30082.390000000003</v>
      </c>
      <c r="G62" s="57">
        <f>F$62/F$9</f>
        <v>0.6379376486697577</v>
      </c>
      <c r="H62" s="1"/>
      <c r="I62" s="1"/>
      <c r="J62" s="1"/>
      <c r="K62" s="1"/>
      <c r="L62" s="1"/>
    </row>
    <row r="63" spans="1:12" ht="12.75">
      <c r="A63" s="69"/>
      <c r="B63" s="70" t="s">
        <v>45</v>
      </c>
      <c r="C63" s="70"/>
      <c r="D63" s="70"/>
      <c r="E63" s="116"/>
      <c r="F63" s="71">
        <f>156.21+110.18+3321.74</f>
        <v>3588.1299999999997</v>
      </c>
      <c r="G63" s="117"/>
      <c r="H63" s="2"/>
      <c r="I63" s="1"/>
      <c r="J63" s="1"/>
      <c r="K63" s="1"/>
      <c r="L63" s="1"/>
    </row>
    <row r="64" spans="1:12" ht="12.75">
      <c r="A64" s="74"/>
      <c r="B64" s="2" t="s">
        <v>49</v>
      </c>
      <c r="C64" s="1"/>
      <c r="D64" s="1"/>
      <c r="E64" s="63"/>
      <c r="F64" s="115">
        <f>22400</f>
        <v>22400</v>
      </c>
      <c r="G64" s="5"/>
      <c r="H64" s="1"/>
      <c r="I64" s="1"/>
      <c r="J64" s="1"/>
      <c r="K64" s="1"/>
      <c r="L64" s="1"/>
    </row>
    <row r="65" spans="1:12" ht="12.75">
      <c r="A65" s="74"/>
      <c r="B65" s="2" t="s">
        <v>46</v>
      </c>
      <c r="C65" s="1"/>
      <c r="D65" s="1"/>
      <c r="E65" s="63"/>
      <c r="F65" s="115">
        <f>400</f>
        <v>400</v>
      </c>
      <c r="G65" s="5"/>
      <c r="H65" s="1"/>
      <c r="I65" s="1"/>
      <c r="J65" s="1"/>
      <c r="K65" s="1"/>
      <c r="L65" s="1"/>
    </row>
    <row r="66" spans="1:12" ht="12.75">
      <c r="A66" s="74"/>
      <c r="B66" s="2" t="s">
        <v>56</v>
      </c>
      <c r="C66" s="1"/>
      <c r="D66" s="1"/>
      <c r="E66" s="1"/>
      <c r="F66" s="115">
        <f>96</f>
        <v>96</v>
      </c>
      <c r="G66" s="5"/>
      <c r="H66" s="1"/>
      <c r="I66" s="1"/>
      <c r="J66" s="1"/>
      <c r="K66" s="1"/>
      <c r="L66" s="1"/>
    </row>
    <row r="67" spans="1:12" ht="12.75">
      <c r="A67" s="74"/>
      <c r="B67" s="2" t="s">
        <v>57</v>
      </c>
      <c r="C67" s="1"/>
      <c r="D67" s="1"/>
      <c r="E67" s="1"/>
      <c r="F67" s="115">
        <f>64.95+19.15+351.6+170.42+105.24+84</f>
        <v>795.36</v>
      </c>
      <c r="G67" s="5"/>
      <c r="H67" s="1"/>
      <c r="I67" s="1"/>
      <c r="J67" s="1"/>
      <c r="K67" s="1"/>
      <c r="L67" s="1"/>
    </row>
    <row r="68" spans="1:12" ht="12.75">
      <c r="A68" s="74"/>
      <c r="B68" s="2" t="s">
        <v>60</v>
      </c>
      <c r="C68" s="1"/>
      <c r="D68" s="1"/>
      <c r="E68" s="1"/>
      <c r="F68" s="115">
        <f>75</f>
        <v>75</v>
      </c>
      <c r="G68" s="5"/>
      <c r="H68" s="1"/>
      <c r="I68" s="1"/>
      <c r="J68" s="1"/>
      <c r="K68" s="1"/>
      <c r="L68" s="1"/>
    </row>
    <row r="69" spans="1:12" s="136" customFormat="1" ht="12.75">
      <c r="A69" s="130"/>
      <c r="B69" s="131" t="s">
        <v>62</v>
      </c>
      <c r="C69" s="132"/>
      <c r="D69" s="132"/>
      <c r="E69" s="132"/>
      <c r="F69" s="133">
        <f>434</f>
        <v>434</v>
      </c>
      <c r="G69" s="134"/>
      <c r="H69" s="135"/>
      <c r="I69" s="132"/>
      <c r="J69" s="132"/>
      <c r="K69" s="132"/>
      <c r="L69" s="132"/>
    </row>
    <row r="70" spans="1:12" s="136" customFormat="1" ht="12.75">
      <c r="A70" s="130"/>
      <c r="B70" s="131" t="s">
        <v>63</v>
      </c>
      <c r="C70" s="132"/>
      <c r="D70" s="132"/>
      <c r="E70" s="132"/>
      <c r="F70" s="133">
        <v>544</v>
      </c>
      <c r="G70" s="134"/>
      <c r="H70" s="135"/>
      <c r="I70" s="132"/>
      <c r="J70" s="132"/>
      <c r="K70" s="132"/>
      <c r="L70" s="132"/>
    </row>
    <row r="71" spans="1:12" s="136" customFormat="1" ht="12.75">
      <c r="A71" s="130"/>
      <c r="B71" s="131" t="s">
        <v>64</v>
      </c>
      <c r="C71" s="132"/>
      <c r="D71" s="132"/>
      <c r="E71" s="132"/>
      <c r="F71" s="133">
        <f>300</f>
        <v>300</v>
      </c>
      <c r="G71" s="134"/>
      <c r="H71" s="135"/>
      <c r="I71" s="132"/>
      <c r="J71" s="132"/>
      <c r="K71" s="132"/>
      <c r="L71" s="132"/>
    </row>
    <row r="72" spans="1:12" ht="12.75">
      <c r="A72" s="74"/>
      <c r="B72" s="2" t="s">
        <v>48</v>
      </c>
      <c r="C72" s="1"/>
      <c r="D72" s="1"/>
      <c r="E72" s="1"/>
      <c r="F72" s="115">
        <f>84.9</f>
        <v>84.9</v>
      </c>
      <c r="G72" s="5"/>
      <c r="H72" s="1"/>
      <c r="I72" s="1"/>
      <c r="J72" s="1"/>
      <c r="K72" s="1"/>
      <c r="L72" s="1"/>
    </row>
    <row r="73" spans="1:12" ht="12.75">
      <c r="A73" s="74"/>
      <c r="B73" s="2" t="s">
        <v>52</v>
      </c>
      <c r="C73" s="1"/>
      <c r="D73" s="1"/>
      <c r="E73" s="1"/>
      <c r="F73" s="115">
        <f>400</f>
        <v>400</v>
      </c>
      <c r="G73" s="5"/>
      <c r="H73" s="1"/>
      <c r="I73" s="1"/>
      <c r="J73" s="1"/>
      <c r="K73" s="1"/>
      <c r="L73" s="1"/>
    </row>
    <row r="74" spans="1:12" ht="12.75">
      <c r="A74" s="74"/>
      <c r="B74" s="2" t="s">
        <v>53</v>
      </c>
      <c r="C74" s="1"/>
      <c r="D74" s="1"/>
      <c r="E74" s="1"/>
      <c r="F74" s="115">
        <f>600</f>
        <v>600</v>
      </c>
      <c r="G74" s="5"/>
      <c r="H74" s="1"/>
      <c r="I74" s="1"/>
      <c r="J74" s="1"/>
      <c r="K74" s="1"/>
      <c r="L74" s="1"/>
    </row>
    <row r="75" spans="1:12" ht="12.75">
      <c r="A75" s="74"/>
      <c r="B75" s="2" t="s">
        <v>47</v>
      </c>
      <c r="C75" s="1"/>
      <c r="D75" s="1"/>
      <c r="E75" s="1"/>
      <c r="F75" s="115">
        <f>15</f>
        <v>15</v>
      </c>
      <c r="G75" s="5"/>
      <c r="H75" s="1"/>
      <c r="I75" s="1"/>
      <c r="J75" s="1"/>
      <c r="K75" s="1"/>
      <c r="L75" s="1"/>
    </row>
    <row r="76" spans="1:12" ht="12.75">
      <c r="A76" s="74"/>
      <c r="B76" s="2" t="s">
        <v>58</v>
      </c>
      <c r="C76" s="1"/>
      <c r="D76" s="1"/>
      <c r="E76" s="1"/>
      <c r="F76" s="115">
        <f>350</f>
        <v>350</v>
      </c>
      <c r="G76" s="5"/>
      <c r="H76" s="1"/>
      <c r="I76" s="1"/>
      <c r="J76" s="1"/>
      <c r="K76" s="1"/>
      <c r="L76" s="1"/>
    </row>
    <row r="77" spans="1:12" ht="4.5" customHeight="1">
      <c r="A77" s="8"/>
      <c r="B77" s="112"/>
      <c r="C77" s="9"/>
      <c r="D77" s="9"/>
      <c r="E77" s="9"/>
      <c r="F77" s="64"/>
      <c r="G77" s="10"/>
      <c r="H77" s="24"/>
      <c r="I77" s="1"/>
      <c r="J77" s="1"/>
      <c r="K77" s="1"/>
      <c r="L77" s="1"/>
    </row>
    <row r="78" spans="1:13" ht="15.75" customHeight="1">
      <c r="A78" s="132"/>
      <c r="B78" s="132"/>
      <c r="C78" s="132"/>
      <c r="D78" s="132"/>
      <c r="E78" s="132"/>
      <c r="F78" s="137"/>
      <c r="G78" s="138"/>
      <c r="H78" s="139"/>
      <c r="I78" s="132"/>
      <c r="J78" s="132"/>
      <c r="K78" s="132"/>
      <c r="L78" s="132"/>
      <c r="M78" s="136"/>
    </row>
    <row r="79" spans="1:13" ht="12.75">
      <c r="A79" s="140" t="s">
        <v>11</v>
      </c>
      <c r="B79" s="141"/>
      <c r="C79" s="141"/>
      <c r="D79" s="141"/>
      <c r="E79" s="141"/>
      <c r="F79" s="142">
        <f>SUM(F80:F81)</f>
        <v>2829.5</v>
      </c>
      <c r="G79" s="143">
        <f>F$79/F$9</f>
        <v>0.060003363326885904</v>
      </c>
      <c r="H79" s="132"/>
      <c r="I79" s="132"/>
      <c r="J79" s="132"/>
      <c r="K79" s="132"/>
      <c r="L79" s="132"/>
      <c r="M79" s="136"/>
    </row>
    <row r="80" spans="1:52" s="129" customFormat="1" ht="12.75">
      <c r="A80" s="144"/>
      <c r="B80" s="145" t="s">
        <v>61</v>
      </c>
      <c r="C80" s="146"/>
      <c r="D80" s="146"/>
      <c r="E80" s="147"/>
      <c r="F80" s="148">
        <v>817.5</v>
      </c>
      <c r="G80" s="149"/>
      <c r="H80" s="150"/>
      <c r="I80" s="135"/>
      <c r="J80" s="132"/>
      <c r="K80" s="132"/>
      <c r="L80" s="132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</row>
    <row r="81" spans="1:13" s="99" customFormat="1" ht="12.75">
      <c r="A81" s="151"/>
      <c r="B81" s="152" t="s">
        <v>50</v>
      </c>
      <c r="C81" s="153"/>
      <c r="D81" s="153"/>
      <c r="E81" s="154"/>
      <c r="F81" s="155">
        <f>2012</f>
        <v>2012</v>
      </c>
      <c r="G81" s="156"/>
      <c r="H81" s="150"/>
      <c r="I81" s="157"/>
      <c r="J81" s="157"/>
      <c r="K81" s="157"/>
      <c r="L81" s="157"/>
      <c r="M81" s="158"/>
    </row>
    <row r="82" spans="1:12" ht="15.75" customHeight="1">
      <c r="A82" s="1"/>
      <c r="B82" s="1"/>
      <c r="C82" s="1"/>
      <c r="D82" s="1"/>
      <c r="E82" s="1"/>
      <c r="F82" s="12"/>
      <c r="G82" s="13"/>
      <c r="H82" s="6"/>
      <c r="I82" s="1"/>
      <c r="J82" s="1"/>
      <c r="K82" s="1"/>
      <c r="L82" s="1"/>
    </row>
    <row r="83" spans="1:12" ht="12.75">
      <c r="A83" s="14" t="s">
        <v>12</v>
      </c>
      <c r="B83" s="58"/>
      <c r="C83" s="58"/>
      <c r="D83" s="58"/>
      <c r="E83" s="58"/>
      <c r="F83" s="78">
        <f>SUM(F84:F86)</f>
        <v>413.71</v>
      </c>
      <c r="G83" s="57">
        <f>F$83/F$9</f>
        <v>0.008773278473923295</v>
      </c>
      <c r="H83" s="1"/>
      <c r="I83" s="1"/>
      <c r="J83" s="1"/>
      <c r="K83" s="1"/>
      <c r="L83" s="1"/>
    </row>
    <row r="84" spans="1:12" ht="12.75">
      <c r="A84" s="3"/>
      <c r="B84" s="2" t="s">
        <v>55</v>
      </c>
      <c r="C84" s="1"/>
      <c r="D84" s="1"/>
      <c r="E84" s="1"/>
      <c r="F84" s="113">
        <f>28+23+12+28+27.75+25+20</f>
        <v>163.75</v>
      </c>
      <c r="G84" s="5"/>
      <c r="H84" s="80"/>
      <c r="I84" s="1"/>
      <c r="J84" s="1"/>
      <c r="K84" s="1"/>
      <c r="L84" s="1"/>
    </row>
    <row r="85" spans="1:12" ht="12.75">
      <c r="A85" s="3"/>
      <c r="B85" s="2" t="s">
        <v>59</v>
      </c>
      <c r="C85" s="1"/>
      <c r="D85" s="1"/>
      <c r="E85" s="1"/>
      <c r="F85" s="113">
        <f>100</f>
        <v>100</v>
      </c>
      <c r="G85" s="5"/>
      <c r="H85" s="80"/>
      <c r="I85" s="1"/>
      <c r="J85" s="1"/>
      <c r="K85" s="1"/>
      <c r="L85" s="1"/>
    </row>
    <row r="86" spans="1:12" ht="12.75">
      <c r="A86" s="3"/>
      <c r="B86" s="2" t="s">
        <v>54</v>
      </c>
      <c r="C86" s="1"/>
      <c r="D86" s="1"/>
      <c r="E86" s="1"/>
      <c r="F86" s="113">
        <f>15.84+18.22+17.8+29.15+11.91+13.84+43.2</f>
        <v>149.95999999999998</v>
      </c>
      <c r="G86" s="5"/>
      <c r="H86" s="80"/>
      <c r="I86" s="1"/>
      <c r="J86" s="1"/>
      <c r="K86" s="1"/>
      <c r="L86" s="1"/>
    </row>
    <row r="87" spans="1:12" ht="12.75">
      <c r="A87" s="14" t="s">
        <v>13</v>
      </c>
      <c r="B87" s="4"/>
      <c r="C87" s="58"/>
      <c r="D87" s="58"/>
      <c r="E87" s="58"/>
      <c r="F87" s="78">
        <f>SUM(F88:F89)</f>
        <v>-276.04</v>
      </c>
      <c r="G87" s="57">
        <f>F$87/F$9</f>
        <v>-0.0058538004639524955</v>
      </c>
      <c r="H87" s="1"/>
      <c r="I87" s="1"/>
      <c r="J87" s="1"/>
      <c r="K87" s="1"/>
      <c r="L87" s="1"/>
    </row>
    <row r="88" spans="1:12" ht="12.75">
      <c r="A88" s="3"/>
      <c r="B88" s="4" t="s">
        <v>21</v>
      </c>
      <c r="C88" s="1"/>
      <c r="D88" s="1"/>
      <c r="E88" s="1"/>
      <c r="F88" s="23">
        <v>-312.04</v>
      </c>
      <c r="G88" s="5"/>
      <c r="H88" s="6"/>
      <c r="I88" s="1"/>
      <c r="J88" s="1"/>
      <c r="K88" s="1"/>
      <c r="L88" s="1"/>
    </row>
    <row r="89" spans="1:12" ht="12.75">
      <c r="A89" s="8"/>
      <c r="B89" s="111" t="s">
        <v>38</v>
      </c>
      <c r="C89" s="9"/>
      <c r="D89" s="9"/>
      <c r="E89" s="9"/>
      <c r="F89" s="96">
        <f>36</f>
        <v>36</v>
      </c>
      <c r="G89" s="10"/>
      <c r="H89" s="6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2"/>
      <c r="G90" s="13"/>
      <c r="H90" s="6"/>
      <c r="I90" s="1"/>
      <c r="J90" s="1"/>
      <c r="K90" s="1"/>
      <c r="L90" s="1"/>
    </row>
    <row r="91" spans="1:12" ht="12.75">
      <c r="A91" s="14" t="s">
        <v>39</v>
      </c>
      <c r="B91" s="15"/>
      <c r="C91" s="15"/>
      <c r="D91" s="15"/>
      <c r="E91" s="15"/>
      <c r="F91" s="16"/>
      <c r="G91" s="17">
        <f>F14-F17</f>
        <v>3153.439999999995</v>
      </c>
      <c r="H91" s="6"/>
      <c r="I91" s="1"/>
      <c r="J91" s="1"/>
      <c r="K91" s="1"/>
      <c r="L91" s="1"/>
    </row>
    <row r="92" spans="1:12" ht="15.75" customHeight="1">
      <c r="A92" s="18"/>
      <c r="F92" s="19"/>
      <c r="G92" s="20"/>
      <c r="H92" s="6"/>
      <c r="I92" s="118"/>
      <c r="J92" s="1"/>
      <c r="K92" s="1"/>
      <c r="L92" s="1"/>
    </row>
    <row r="93" spans="1:12" ht="12.75">
      <c r="A93" s="14"/>
      <c r="B93" s="15" t="s">
        <v>22</v>
      </c>
      <c r="C93" s="15"/>
      <c r="D93" s="15"/>
      <c r="E93" s="15"/>
      <c r="F93" s="16"/>
      <c r="G93" s="35">
        <v>3153.443</v>
      </c>
      <c r="H93" s="24"/>
      <c r="I93" s="1"/>
      <c r="J93" s="1"/>
      <c r="K93" s="1"/>
      <c r="L93" s="1"/>
    </row>
    <row r="94" spans="1:12" ht="42.75" customHeight="1">
      <c r="A94" s="21"/>
      <c r="B94" s="21"/>
      <c r="C94" s="21"/>
      <c r="D94" s="21"/>
      <c r="E94" s="21"/>
      <c r="F94" s="21"/>
      <c r="G94" s="22"/>
      <c r="H94" s="1"/>
      <c r="I94" s="1"/>
      <c r="J94" s="1"/>
      <c r="K94" s="1"/>
      <c r="L94" s="1"/>
    </row>
    <row r="95" spans="2:12" ht="12.75">
      <c r="B95" s="165"/>
      <c r="C95" s="165"/>
      <c r="D95" s="81"/>
      <c r="E95" s="165"/>
      <c r="F95" s="165"/>
      <c r="H95" s="1"/>
      <c r="I95" s="1"/>
      <c r="J95" s="1"/>
      <c r="K95" s="1"/>
      <c r="L95" s="1"/>
    </row>
    <row r="96" spans="1:12" ht="12.75">
      <c r="A96" s="82"/>
      <c r="B96" s="162" t="s">
        <v>14</v>
      </c>
      <c r="C96" s="162"/>
      <c r="D96" s="81"/>
      <c r="E96" s="162" t="s">
        <v>26</v>
      </c>
      <c r="F96" s="162"/>
      <c r="H96" s="1"/>
      <c r="I96" s="1"/>
      <c r="J96" s="1"/>
      <c r="K96" s="1"/>
      <c r="L96" s="1"/>
    </row>
    <row r="97" spans="1:12" ht="12.75">
      <c r="A97" s="82"/>
      <c r="B97" s="162" t="s">
        <v>15</v>
      </c>
      <c r="C97" s="162"/>
      <c r="D97" s="81"/>
      <c r="E97" s="162" t="s">
        <v>27</v>
      </c>
      <c r="F97" s="162"/>
      <c r="H97" s="1"/>
      <c r="I97" s="1"/>
      <c r="J97" s="1"/>
      <c r="K97" s="1"/>
      <c r="L97" s="1"/>
    </row>
    <row r="98" spans="1:12" ht="12.75">
      <c r="A98" s="82"/>
      <c r="B98" s="82"/>
      <c r="C98" s="82"/>
      <c r="D98" s="82"/>
      <c r="E98" s="30"/>
      <c r="F98" s="98"/>
      <c r="H98" s="1"/>
      <c r="I98" s="1"/>
      <c r="J98" s="1"/>
      <c r="K98" s="1"/>
      <c r="L98" s="1"/>
    </row>
    <row r="99" spans="1:12" ht="12.75">
      <c r="A99" s="82"/>
      <c r="B99" s="82"/>
      <c r="C99" s="82"/>
      <c r="D99" s="82"/>
      <c r="E99" s="30"/>
      <c r="F99" s="98"/>
      <c r="H99" s="1"/>
      <c r="I99" s="1"/>
      <c r="J99" s="1"/>
      <c r="K99" s="1"/>
      <c r="L99" s="1"/>
    </row>
    <row r="100" spans="1:12" ht="12.75">
      <c r="A100" s="82"/>
      <c r="H100" s="1"/>
      <c r="I100" s="1"/>
      <c r="J100" s="1"/>
      <c r="K100" s="1"/>
      <c r="L100" s="1"/>
    </row>
    <row r="101" spans="1:12" ht="12.75">
      <c r="A101" s="82"/>
      <c r="H101" s="1"/>
      <c r="I101" s="1"/>
      <c r="J101" s="1"/>
      <c r="K101" s="1"/>
      <c r="L101" s="1"/>
    </row>
    <row r="102" spans="1:12" ht="12.75">
      <c r="A102" s="82"/>
      <c r="H102" s="1"/>
      <c r="I102" s="1"/>
      <c r="J102" s="1"/>
      <c r="K102" s="1"/>
      <c r="L102" s="1"/>
    </row>
    <row r="103" spans="1:12" ht="12.75">
      <c r="A103" s="82"/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ht="12.75">
      <c r="H252" s="1"/>
    </row>
  </sheetData>
  <sheetProtection/>
  <mergeCells count="8">
    <mergeCell ref="B97:C97"/>
    <mergeCell ref="E97:F97"/>
    <mergeCell ref="A1:F1"/>
    <mergeCell ref="A3:F3"/>
    <mergeCell ref="B95:C95"/>
    <mergeCell ref="E95:F95"/>
    <mergeCell ref="B96:C96"/>
    <mergeCell ref="E96:F96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2013-06-14T12:29:57Z</dcterms:modified>
  <cp:category/>
  <cp:version/>
  <cp:contentType/>
  <cp:contentStatus/>
</cp:coreProperties>
</file>