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MAIO 2011" sheetId="1" r:id="rId1"/>
  </sheets>
  <definedNames>
    <definedName name="_xlnm.Print_Area" localSheetId="0">'MAIO 2011'!$A$1:$G$77</definedName>
  </definedNames>
  <calcPr fullCalcOnLoad="1"/>
</workbook>
</file>

<file path=xl/sharedStrings.xml><?xml version="1.0" encoding="utf-8"?>
<sst xmlns="http://schemas.openxmlformats.org/spreadsheetml/2006/main" count="50" uniqueCount="50">
  <si>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</si>
  <si>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</si>
  <si>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</si>
  <si>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</si>
  <si>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</si>
  <si>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</si>
  <si>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</si>
  <si>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</si>
  <si>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</si>
  <si>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</si>
  <si>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</si>
  <si>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</si>
  <si>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</si>
  <si>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</si>
  <si>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</si>
  <si>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</si>
  <si>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</si>
  <si>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</si>
  <si>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</si>
  <si>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Despesas Bancárias - mês 05 / 2011</t>
  </si>
  <si>
    <t>Outros créditos</t>
  </si>
  <si>
    <t>Empréstimo concedido pela conta de Manutenção</t>
  </si>
  <si>
    <t>Contribuição associativa - abril / 2011</t>
  </si>
  <si>
    <t>Contribuição associativa - maio / 2011</t>
  </si>
  <si>
    <t>Pgto. Conta telefone - crédito celular(8503332)</t>
  </si>
  <si>
    <t>Pgto. hospedagem /  41º Encontro - Feira de Santana (ch 850332 / 333)</t>
  </si>
  <si>
    <t>Pgto. cópias diversas (ch 850333)</t>
  </si>
  <si>
    <t>Pgto. despesas realizadas encontro do ANDES na ADUNEB (CH 850334 / 336 / 337 / 339)</t>
  </si>
  <si>
    <t>Pgto. transporte para a participação dos docentes  - greve geral (ch 850335 / 338 / 339)</t>
  </si>
  <si>
    <t>Pgto. edição de vídeo da greve 2011 (ch 850338 / 339)</t>
  </si>
  <si>
    <t>Pgto. locação carro de som para ato público (ch 850332 / 333 / 335 / 339)</t>
  </si>
  <si>
    <t>Pgto. passagens para reunião com diretoria / Assembléia Geral (ch 850332 / 333 / 338 /339/340)</t>
  </si>
  <si>
    <t>Pgto. diárias / reunião diretoria / Assembléia Geral (ch 850332 / 333 / 338 / 339 / 340)</t>
  </si>
  <si>
    <t>Pgto. atividades artísticas em ato público - trio de forró, bonecões e desfile (ch 850339 / 340)</t>
  </si>
  <si>
    <t>Aquisição de material de consumo - greve geral (ch 850332 / 333 / 335 / 338 / 339 / 340)</t>
  </si>
  <si>
    <t>OBS.: Retirado da aplicação o valor de R$ 20.000,00</t>
  </si>
  <si>
    <t>DEMONSTRATIVO CONTÁBIL - MAIO / 2011</t>
  </si>
  <si>
    <t>SALDO ANTERIOR + RECEITAS - DESPESAS + CH A COMPENSAR ( EM 31 / 05 / 2011 )</t>
  </si>
  <si>
    <t>Francisco Hilder M. Silva</t>
  </si>
  <si>
    <t>Diretor</t>
  </si>
  <si>
    <t>Pgto. estacionamento aeroporto Luís Eduardo Magalhães (ch 850332) reunião do Fórum (Adufs)</t>
  </si>
  <si>
    <t xml:space="preserve">Pgto. postagens diversas (ch 850339)  divulgação  de material </t>
  </si>
  <si>
    <t xml:space="preserve">Pgto. confecção de faixas  (ch 850332 / 339)  assembléia geral docente </t>
  </si>
  <si>
    <t>Pgto. táxi reunião / transporte - plantão Diretoria (ch 850332 / 333 / 335 / 338 / 339 / 340)</t>
  </si>
  <si>
    <t>Pgto. aluguel de toldos - greve geral (ch 850335 / 339)  assembléia</t>
  </si>
  <si>
    <t>Pgto. serviço de apoio (pessoal)  na paralisação e Assembléia Geral (ch 850335)</t>
  </si>
  <si>
    <t xml:space="preserve">Pgto. aquisição de apitos e chapéus para ato público (ch 850335)  parte da ADUNEB </t>
  </si>
  <si>
    <t>Pgto. Arranjo  flores - encontro do ANDES (ch 850332)  no Campus I da UNEB/ADUNEB</t>
  </si>
  <si>
    <t xml:space="preserve">Pgto. alimentação : assembleías / plantão Diretoria / greve geral (ch 850332 / 333 / 335 / 338 / 339/340)  </t>
  </si>
  <si>
    <t>Pgto. combustivel diretoria/base - Assembléia Geral (ch 850332 / 338 / 339 / 340)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</si>
</sst>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53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53" applyFont="1" applyFill="1" applyBorder="1" applyAlignment="1">
      <alignment/>
    </xf>
    <xf numFmtId="171" fontId="0" fillId="0" borderId="13" xfId="53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53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53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53" applyFont="1" applyFill="1" applyBorder="1" applyAlignment="1">
      <alignment horizontal="right"/>
    </xf>
    <xf numFmtId="171" fontId="2" fillId="0" borderId="22" xfId="53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14" xfId="53" applyFont="1" applyFill="1" applyBorder="1" applyAlignment="1">
      <alignment/>
    </xf>
    <xf numFmtId="171" fontId="0" fillId="0" borderId="22" xfId="53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53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90" zoomScaleNormal="90" zoomScalePageLayoutView="0" workbookViewId="0" topLeftCell="A39">
      <selection activeCell="B46" sqref="B46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35.00390625" style="5" customWidth="1"/>
    <col min="6" max="6" width="13.7109375" style="5" customWidth="1"/>
    <col min="7" max="7" width="13.140625" style="5" customWidth="1"/>
    <col min="8" max="16384" width="11.421875" style="5" customWidth="1"/>
  </cols>
  <sheetData>
    <row r="1" spans="1:7" s="23" customFormat="1" ht="36" customHeight="1" thickBot="1">
      <c r="A1" s="94" t="s">
        <v>1</v>
      </c>
      <c r="B1" s="94"/>
      <c r="C1" s="94"/>
      <c r="D1" s="94"/>
      <c r="E1" s="94"/>
      <c r="F1" s="94"/>
      <c r="G1" s="22"/>
    </row>
    <row r="2" spans="1:7" s="23" customFormat="1" ht="21" thickTop="1">
      <c r="A2" s="24"/>
      <c r="B2" s="25"/>
      <c r="C2" s="25"/>
      <c r="D2" s="25"/>
      <c r="E2" s="25"/>
      <c r="F2" s="25"/>
      <c r="G2" s="26"/>
    </row>
    <row r="3" spans="1:7" ht="21.75" customHeight="1">
      <c r="A3" s="95" t="s">
        <v>36</v>
      </c>
      <c r="B3" s="95"/>
      <c r="C3" s="95"/>
      <c r="D3" s="95"/>
      <c r="E3" s="95"/>
      <c r="F3" s="95"/>
      <c r="G3" s="26"/>
    </row>
    <row r="4" spans="1:7" ht="12" customHeight="1">
      <c r="A4" s="27"/>
      <c r="B4" s="27"/>
      <c r="C4" s="27"/>
      <c r="D4" s="27"/>
      <c r="E4" s="27"/>
      <c r="F4" s="27"/>
      <c r="G4" s="26"/>
    </row>
    <row r="5" spans="1:7" s="36" customFormat="1" ht="18.75">
      <c r="A5" s="28"/>
      <c r="B5" s="67" t="s">
        <v>2</v>
      </c>
      <c r="C5" s="28"/>
      <c r="D5" s="28"/>
      <c r="E5" s="29"/>
      <c r="F5" s="28"/>
      <c r="G5" s="68"/>
    </row>
    <row r="6" spans="1:6" ht="12.75">
      <c r="A6" s="73" t="s">
        <v>0</v>
      </c>
      <c r="B6" s="80"/>
      <c r="C6" s="80"/>
      <c r="D6" s="80"/>
      <c r="E6" s="81"/>
      <c r="F6" s="82">
        <f>SUM(F7:F8)</f>
        <v>106607.84</v>
      </c>
    </row>
    <row r="7" spans="1:6" ht="12.75">
      <c r="A7" s="73"/>
      <c r="B7" s="80" t="s">
        <v>11</v>
      </c>
      <c r="C7" s="80"/>
      <c r="D7" s="80"/>
      <c r="E7" s="81"/>
      <c r="F7" s="78">
        <v>3029.09</v>
      </c>
    </row>
    <row r="8" spans="1:6" ht="12.75">
      <c r="A8" s="69"/>
      <c r="B8" s="70" t="s">
        <v>14</v>
      </c>
      <c r="C8" s="70"/>
      <c r="D8" s="70"/>
      <c r="E8" s="71"/>
      <c r="F8" s="79">
        <f>50000+53478.75+100</f>
        <v>103578.75</v>
      </c>
    </row>
    <row r="9" spans="1:6" ht="13.5" customHeight="1">
      <c r="A9" s="3"/>
      <c r="B9" s="30"/>
      <c r="C9" s="30"/>
      <c r="D9" s="30"/>
      <c r="E9" s="31"/>
      <c r="F9" s="32"/>
    </row>
    <row r="10" spans="1:7" ht="12.75">
      <c r="A10" s="30" t="s">
        <v>3</v>
      </c>
      <c r="B10" s="30"/>
      <c r="C10" s="33"/>
      <c r="D10" s="33"/>
      <c r="E10" s="34"/>
      <c r="F10" s="83">
        <f>SUM(F11:F15)</f>
        <v>46282.76</v>
      </c>
      <c r="G10" s="33"/>
    </row>
    <row r="11" spans="1:7" ht="12.75">
      <c r="A11" s="73"/>
      <c r="B11" s="74" t="s">
        <v>22</v>
      </c>
      <c r="C11" s="2"/>
      <c r="D11" s="2"/>
      <c r="E11" s="84"/>
      <c r="F11" s="86">
        <f>18135.98</f>
        <v>18135.98</v>
      </c>
      <c r="G11" s="33"/>
    </row>
    <row r="12" spans="1:7" ht="12.75">
      <c r="A12" s="51"/>
      <c r="B12" s="55" t="s">
        <v>23</v>
      </c>
      <c r="C12" s="3"/>
      <c r="D12" s="3"/>
      <c r="E12" s="33"/>
      <c r="F12" s="20">
        <f>18135.98</f>
        <v>18135.98</v>
      </c>
      <c r="G12" s="33"/>
    </row>
    <row r="13" spans="1:7" ht="12.75">
      <c r="A13" s="51"/>
      <c r="B13" s="55" t="s">
        <v>20</v>
      </c>
      <c r="C13" s="3"/>
      <c r="D13" s="3"/>
      <c r="E13" s="33"/>
      <c r="F13" s="20">
        <f>3275</f>
        <v>3275</v>
      </c>
      <c r="G13" s="33"/>
    </row>
    <row r="14" spans="1:7" ht="12.75">
      <c r="A14" s="51"/>
      <c r="B14" s="55" t="s">
        <v>21</v>
      </c>
      <c r="C14" s="3"/>
      <c r="D14" s="3"/>
      <c r="E14" s="33"/>
      <c r="F14" s="20">
        <v>2600</v>
      </c>
      <c r="G14" s="33"/>
    </row>
    <row r="15" spans="1:7" ht="12.75">
      <c r="A15" s="69"/>
      <c r="B15" s="76" t="s">
        <v>15</v>
      </c>
      <c r="C15" s="7"/>
      <c r="D15" s="7"/>
      <c r="E15" s="85"/>
      <c r="F15" s="57">
        <f>6135.8-2000</f>
        <v>4135.8</v>
      </c>
      <c r="G15" s="33"/>
    </row>
    <row r="16" spans="1:6" ht="12.75">
      <c r="A16" s="42"/>
      <c r="B16" s="42"/>
      <c r="C16" s="42"/>
      <c r="D16" s="42"/>
      <c r="E16" s="43"/>
      <c r="F16" s="36"/>
    </row>
    <row r="17" spans="1:6" ht="12.75">
      <c r="A17" s="37" t="s">
        <v>4</v>
      </c>
      <c r="B17" s="38"/>
      <c r="C17" s="38"/>
      <c r="D17" s="38"/>
      <c r="E17" s="39"/>
      <c r="F17" s="40">
        <f>+F6+F10</f>
        <v>152890.6</v>
      </c>
    </row>
    <row r="18" spans="1:6" ht="12.75">
      <c r="A18" s="41"/>
      <c r="B18" s="41"/>
      <c r="C18" s="42"/>
      <c r="D18" s="42"/>
      <c r="E18" s="43"/>
      <c r="F18" s="36"/>
    </row>
    <row r="19" spans="1:7" ht="11.25" customHeight="1">
      <c r="A19" s="42"/>
      <c r="B19" s="42"/>
      <c r="C19" s="42"/>
      <c r="D19" s="42"/>
      <c r="E19" s="44"/>
      <c r="F19" s="43"/>
      <c r="G19" s="45" t="s">
        <v>5</v>
      </c>
    </row>
    <row r="20" spans="1:7" ht="15" customHeight="1">
      <c r="A20" s="18" t="s">
        <v>6</v>
      </c>
      <c r="B20" s="46"/>
      <c r="C20" s="46"/>
      <c r="D20" s="46"/>
      <c r="E20" s="46" t="s">
        <v>7</v>
      </c>
      <c r="F20" s="35">
        <f>F21+F49+F31</f>
        <v>44869.99999999999</v>
      </c>
      <c r="G20" s="47">
        <f>F$20/F$10</f>
        <v>0.969475459112637</v>
      </c>
    </row>
    <row r="21" spans="1:7" ht="15.75" customHeight="1">
      <c r="A21" s="11" t="s">
        <v>16</v>
      </c>
      <c r="B21" s="48"/>
      <c r="C21" s="48"/>
      <c r="D21" s="48"/>
      <c r="E21" s="49"/>
      <c r="F21" s="50">
        <f>SUM(F22:F29)</f>
        <v>4936.780000000001</v>
      </c>
      <c r="G21" s="47">
        <f>F$21/F$10</f>
        <v>0.10666563532511891</v>
      </c>
    </row>
    <row r="22" spans="1:7" ht="6" customHeight="1">
      <c r="A22" s="73"/>
      <c r="B22" s="2"/>
      <c r="C22" s="2"/>
      <c r="D22" s="2"/>
      <c r="E22" s="60"/>
      <c r="F22" s="89"/>
      <c r="G22" s="58"/>
    </row>
    <row r="23" spans="1:7" ht="15.75" customHeight="1">
      <c r="A23" s="51"/>
      <c r="B23" s="55" t="s">
        <v>26</v>
      </c>
      <c r="C23" s="3"/>
      <c r="D23" s="3"/>
      <c r="E23" s="52"/>
      <c r="F23" s="53">
        <f>10.9</f>
        <v>10.9</v>
      </c>
      <c r="G23" s="54"/>
    </row>
    <row r="24" spans="1:7" ht="15.75" customHeight="1">
      <c r="A24" s="51"/>
      <c r="B24" s="55" t="s">
        <v>34</v>
      </c>
      <c r="C24" s="3"/>
      <c r="D24" s="3"/>
      <c r="E24" s="52"/>
      <c r="F24" s="53">
        <f>55.51+37.91+2+15.06+59.5+3151.97+341+27+29+11+26+41.86+14.76+17.4+59.72+6.9+18.45+42.22+40.22+30.8</f>
        <v>4028.2799999999997</v>
      </c>
      <c r="G24" s="54"/>
    </row>
    <row r="25" spans="1:7" ht="15.75" customHeight="1">
      <c r="A25" s="51"/>
      <c r="B25" s="55" t="s">
        <v>24</v>
      </c>
      <c r="C25" s="3"/>
      <c r="D25" s="3"/>
      <c r="E25" s="52"/>
      <c r="F25" s="88">
        <f>50</f>
        <v>50</v>
      </c>
      <c r="G25" s="54"/>
    </row>
    <row r="26" spans="1:7" ht="15.75" customHeight="1">
      <c r="A26" s="51"/>
      <c r="B26" s="55" t="s">
        <v>40</v>
      </c>
      <c r="C26" s="3"/>
      <c r="D26" s="3"/>
      <c r="E26" s="52"/>
      <c r="F26" s="88">
        <v>50</v>
      </c>
      <c r="G26" s="54"/>
    </row>
    <row r="27" spans="1:7" ht="15.75" customHeight="1">
      <c r="A27" s="51"/>
      <c r="B27" s="55" t="s">
        <v>29</v>
      </c>
      <c r="C27" s="3"/>
      <c r="D27" s="3"/>
      <c r="E27" s="52"/>
      <c r="F27" s="88">
        <f>300+300</f>
        <v>600</v>
      </c>
      <c r="G27" s="54"/>
    </row>
    <row r="28" spans="1:7" ht="15.75" customHeight="1">
      <c r="A28" s="51"/>
      <c r="B28" s="55" t="s">
        <v>41</v>
      </c>
      <c r="C28" s="3"/>
      <c r="D28" s="3"/>
      <c r="E28" s="52"/>
      <c r="F28" s="88">
        <v>62.6</v>
      </c>
      <c r="G28" s="54"/>
    </row>
    <row r="29" spans="1:7" ht="15.75" customHeight="1">
      <c r="A29" s="69"/>
      <c r="B29" s="76" t="s">
        <v>42</v>
      </c>
      <c r="C29" s="7"/>
      <c r="D29" s="7"/>
      <c r="E29" s="56"/>
      <c r="F29" s="90">
        <f>100+35</f>
        <v>135</v>
      </c>
      <c r="G29" s="91"/>
    </row>
    <row r="30" spans="6:7" s="3" customFormat="1" ht="12.75">
      <c r="F30" s="9"/>
      <c r="G30" s="10"/>
    </row>
    <row r="31" spans="1:7" ht="15.75" customHeight="1">
      <c r="A31" s="11" t="s">
        <v>17</v>
      </c>
      <c r="B31" s="48"/>
      <c r="C31" s="48"/>
      <c r="D31" s="48"/>
      <c r="E31" s="48"/>
      <c r="F31" s="50">
        <f>SUM(F32:F47)</f>
        <v>39721.259999999995</v>
      </c>
      <c r="G31" s="58">
        <f>F$31/F$10</f>
        <v>0.858230148763816</v>
      </c>
    </row>
    <row r="32" spans="1:7" s="3" customFormat="1" ht="3.75" customHeight="1">
      <c r="A32" s="59"/>
      <c r="B32" s="2"/>
      <c r="C32" s="2"/>
      <c r="D32" s="2"/>
      <c r="E32" s="60"/>
      <c r="F32" s="61"/>
      <c r="G32" s="62"/>
    </row>
    <row r="33" spans="1:7" s="3" customFormat="1" ht="12.75" customHeight="1">
      <c r="A33" s="1"/>
      <c r="B33" s="55" t="s">
        <v>43</v>
      </c>
      <c r="E33" s="52"/>
      <c r="F33" s="72">
        <f>30+20+13.5+19.65+22+16+20+25+10.36+30.05+17+15+18+20+18+18+24+14+16.35+15+24.45+20+17+20+23+28+18+38+22+13+19+15+16+67.8+13+16+17.25+12+19.3+18.6+20+20+19+89+16+25+20+15+15+14+29+18+130+40+14+15+50+20+18+18+18+15+15+20+10+25+16.35+17+15+25+32+20+20+18+50+82+80+23+18+25+22+18+15+18+25+25+25+18+20+19+28+15+22.5+20</f>
        <v>2259.16</v>
      </c>
      <c r="G33" s="4"/>
    </row>
    <row r="34" spans="1:7" s="3" customFormat="1" ht="12.75" customHeight="1">
      <c r="A34" s="1"/>
      <c r="B34" s="55" t="s">
        <v>44</v>
      </c>
      <c r="E34" s="52"/>
      <c r="F34" s="88">
        <f>700+175</f>
        <v>875</v>
      </c>
      <c r="G34" s="4"/>
    </row>
    <row r="35" spans="1:7" s="3" customFormat="1" ht="12.75" customHeight="1">
      <c r="A35" s="1"/>
      <c r="B35" s="55" t="s">
        <v>45</v>
      </c>
      <c r="E35" s="52"/>
      <c r="F35" s="72">
        <f>350</f>
        <v>350</v>
      </c>
      <c r="G35" s="4"/>
    </row>
    <row r="36" spans="1:7" s="3" customFormat="1" ht="12.75" customHeight="1">
      <c r="A36" s="1"/>
      <c r="B36" s="55" t="s">
        <v>30</v>
      </c>
      <c r="E36" s="52"/>
      <c r="F36" s="72">
        <f>240+200+720+100</f>
        <v>1260</v>
      </c>
      <c r="G36" s="4"/>
    </row>
    <row r="37" spans="1:7" s="3" customFormat="1" ht="12.75" customHeight="1">
      <c r="A37" s="1"/>
      <c r="B37" s="55" t="s">
        <v>46</v>
      </c>
      <c r="E37" s="52"/>
      <c r="F37" s="72">
        <f>208.07</f>
        <v>208.07</v>
      </c>
      <c r="G37" s="4"/>
    </row>
    <row r="38" spans="1:7" s="3" customFormat="1" ht="12.75" customHeight="1">
      <c r="A38" s="1"/>
      <c r="B38" s="55" t="s">
        <v>33</v>
      </c>
      <c r="E38" s="52"/>
      <c r="F38" s="72">
        <f>125+100+30</f>
        <v>255</v>
      </c>
      <c r="G38" s="4"/>
    </row>
    <row r="39" spans="1:7" s="3" customFormat="1" ht="12.75" customHeight="1">
      <c r="A39" s="1"/>
      <c r="B39" s="55" t="s">
        <v>47</v>
      </c>
      <c r="E39" s="52"/>
      <c r="F39" s="72">
        <v>80</v>
      </c>
      <c r="G39" s="4"/>
    </row>
    <row r="40" spans="1:7" s="3" customFormat="1" ht="12.75" customHeight="1">
      <c r="A40" s="1"/>
      <c r="B40" s="55" t="s">
        <v>28</v>
      </c>
      <c r="E40" s="52"/>
      <c r="F40" s="72">
        <f>990+1200+950+2200+800</f>
        <v>6140</v>
      </c>
      <c r="G40" s="4"/>
    </row>
    <row r="41" spans="1:7" s="3" customFormat="1" ht="12.75" customHeight="1">
      <c r="A41" s="1"/>
      <c r="B41" s="55" t="s">
        <v>48</v>
      </c>
      <c r="E41" s="52"/>
      <c r="F41" s="72">
        <f>13+85+15+6.17+11.75+15.63+12.34+44.85+35.52+12+27+11.5+11.3+11+98.04+39.5+4829+8.69+6.93+57.7+19.13+13.5+55+11.25+30+20+23.9+400</f>
        <v>5924.7</v>
      </c>
      <c r="G41" s="4"/>
    </row>
    <row r="42" spans="1:7" s="3" customFormat="1" ht="12.75" customHeight="1">
      <c r="A42" s="1"/>
      <c r="B42" s="55" t="s">
        <v>31</v>
      </c>
      <c r="E42" s="52"/>
      <c r="F42" s="72">
        <f>78.82+205.66+165.19+205.66+92.84+92.81+70+70+24+23.36+20.89+0.77+21.32+20+71+44+168+44+21.27+60.14+67.16+5+147.92+881.12+572.26+685.05+48+133.43+100+70+24.5+127+154+166.24+252+251+251+24+80+100+73.96+121.02+148+120+168+166.24+127+59.21+165.19+165.19+165.19+165.19+73.96+110+110+0.75+70+70+140+270.64+165.19+155+132.82+75+24.28+24.28+160.61+59.21+59.21+66+23.55+23.55+40+4.56+20.15+22+21.32+21.08+22+21.09+21.09+22+20.89+270+120.19+166.24+66.23+14.9+70+75+74.84+167+22+0.77+20.89+60.14+60.14+22+0.77+21.09+11+22+25.73+25+20.89+24+15+14.93+23.36+24+15.9+1.6+1.6+67.16+252+20.89+22+21+20.89+169+166.24+70</f>
        <v>11600.219999999994</v>
      </c>
      <c r="G42" s="4"/>
    </row>
    <row r="43" spans="1:7" s="3" customFormat="1" ht="12.75">
      <c r="A43" s="1"/>
      <c r="B43" s="55" t="s">
        <v>32</v>
      </c>
      <c r="E43" s="52"/>
      <c r="F43" s="63">
        <f>80+80+240+80+80+80+160+160+80+240+160+160+80+80+160+80+80+80+80+80+80+160+80+80+80+80+80+80+80+160</f>
        <v>3280</v>
      </c>
      <c r="G43" s="4"/>
    </row>
    <row r="44" spans="1:7" s="3" customFormat="1" ht="12.75">
      <c r="A44" s="1"/>
      <c r="B44" s="55" t="s">
        <v>27</v>
      </c>
      <c r="E44" s="52"/>
      <c r="F44" s="63">
        <f>341+1850+1425+17.4+17.7</f>
        <v>3651.1</v>
      </c>
      <c r="G44" s="4"/>
    </row>
    <row r="45" spans="1:7" s="3" customFormat="1" ht="12.75">
      <c r="A45" s="1"/>
      <c r="B45" s="55" t="s">
        <v>25</v>
      </c>
      <c r="E45" s="52"/>
      <c r="F45" s="63">
        <f>805+450+270+350+90</f>
        <v>1965</v>
      </c>
      <c r="G45" s="4"/>
    </row>
    <row r="46" spans="1:7" s="3" customFormat="1" ht="12.75">
      <c r="A46" s="1"/>
      <c r="B46" s="55" t="s">
        <v>49</v>
      </c>
      <c r="E46" s="52"/>
      <c r="F46" s="63">
        <f>70+70+100+50+50+50+190+225+225+14.94+43.06+70+90.41+50+105.05+40+130+72.99+102.17+50+50+14.54+9.85</f>
        <v>1873.01</v>
      </c>
      <c r="G46" s="4"/>
    </row>
    <row r="47" spans="1:7" s="3" customFormat="1" ht="4.5" customHeight="1">
      <c r="A47" s="6"/>
      <c r="B47" s="7"/>
      <c r="C47" s="7"/>
      <c r="D47" s="7"/>
      <c r="E47" s="56"/>
      <c r="F47" s="64"/>
      <c r="G47" s="8"/>
    </row>
    <row r="48" spans="6:7" s="3" customFormat="1" ht="12.75">
      <c r="F48" s="9"/>
      <c r="G48" s="10"/>
    </row>
    <row r="49" spans="1:7" ht="15.75" customHeight="1">
      <c r="A49" s="11" t="s">
        <v>18</v>
      </c>
      <c r="B49" s="2"/>
      <c r="C49" s="48"/>
      <c r="D49" s="48"/>
      <c r="E49" s="48"/>
      <c r="F49" s="50">
        <f>SUM(F50:F52)</f>
        <v>211.96</v>
      </c>
      <c r="G49" s="47">
        <f>F$49/F$10</f>
        <v>0.00457967502370213</v>
      </c>
    </row>
    <row r="50" spans="1:7" ht="3" customHeight="1">
      <c r="A50" s="1"/>
      <c r="B50" s="2"/>
      <c r="C50" s="3"/>
      <c r="D50" s="3"/>
      <c r="E50" s="3"/>
      <c r="F50" s="20"/>
      <c r="G50" s="4"/>
    </row>
    <row r="51" spans="1:7" ht="13.5" customHeight="1">
      <c r="A51" s="1"/>
      <c r="B51" s="3" t="s">
        <v>10</v>
      </c>
      <c r="C51" s="3"/>
      <c r="D51" s="3"/>
      <c r="E51" s="3"/>
      <c r="F51" s="20">
        <v>207.96</v>
      </c>
      <c r="G51" s="4"/>
    </row>
    <row r="52" spans="1:7" ht="12.75">
      <c r="A52" s="6"/>
      <c r="B52" s="87" t="s">
        <v>19</v>
      </c>
      <c r="C52" s="7"/>
      <c r="D52" s="7"/>
      <c r="E52" s="7"/>
      <c r="F52" s="21">
        <f>2+2</f>
        <v>4</v>
      </c>
      <c r="G52" s="8"/>
    </row>
    <row r="53" spans="1:7" ht="12.75">
      <c r="A53" s="3"/>
      <c r="B53" s="3"/>
      <c r="C53" s="3"/>
      <c r="D53" s="3"/>
      <c r="E53" s="3"/>
      <c r="F53" s="9"/>
      <c r="G53" s="10"/>
    </row>
    <row r="54" spans="1:7" ht="15.75" customHeight="1">
      <c r="A54" s="11" t="s">
        <v>37</v>
      </c>
      <c r="B54" s="12"/>
      <c r="C54" s="12"/>
      <c r="D54" s="12"/>
      <c r="E54" s="12"/>
      <c r="F54" s="13"/>
      <c r="G54" s="14">
        <f>F17-F20</f>
        <v>108020.6</v>
      </c>
    </row>
    <row r="55" spans="1:7" ht="9" customHeight="1">
      <c r="A55" s="15"/>
      <c r="F55" s="16"/>
      <c r="G55" s="17"/>
    </row>
    <row r="56" spans="1:7" ht="12.75">
      <c r="A56" s="73"/>
      <c r="B56" s="74" t="s">
        <v>12</v>
      </c>
      <c r="C56" s="74"/>
      <c r="D56" s="74"/>
      <c r="E56" s="74"/>
      <c r="F56" s="75"/>
      <c r="G56" s="78">
        <f>18306.05</f>
        <v>18306.05</v>
      </c>
    </row>
    <row r="57" spans="1:7" ht="12.75">
      <c r="A57" s="69"/>
      <c r="B57" s="76" t="s">
        <v>13</v>
      </c>
      <c r="C57" s="76"/>
      <c r="D57" s="76"/>
      <c r="E57" s="76"/>
      <c r="F57" s="77"/>
      <c r="G57" s="79">
        <f>54379.55+55335-20000</f>
        <v>89714.55</v>
      </c>
    </row>
    <row r="58" spans="1:7" ht="27" customHeight="1">
      <c r="A58" s="18"/>
      <c r="B58" s="18" t="s">
        <v>35</v>
      </c>
      <c r="C58" s="18"/>
      <c r="D58" s="18"/>
      <c r="E58" s="18"/>
      <c r="F58" s="18"/>
      <c r="G58" s="19"/>
    </row>
    <row r="59" spans="2:6" ht="43.5" customHeight="1">
      <c r="B59" s="96"/>
      <c r="C59" s="96"/>
      <c r="D59" s="65"/>
      <c r="E59" s="97"/>
      <c r="F59" s="97"/>
    </row>
    <row r="60" spans="1:6" ht="12.75">
      <c r="A60" s="66"/>
      <c r="B60" s="92" t="s">
        <v>8</v>
      </c>
      <c r="C60" s="92"/>
      <c r="D60" s="65"/>
      <c r="E60" s="93" t="s">
        <v>38</v>
      </c>
      <c r="F60" s="93"/>
    </row>
    <row r="61" spans="1:6" ht="12.75">
      <c r="A61" s="66"/>
      <c r="B61" s="92" t="s">
        <v>9</v>
      </c>
      <c r="C61" s="92"/>
      <c r="D61" s="65"/>
      <c r="E61" s="93" t="s">
        <v>39</v>
      </c>
      <c r="F61" s="93"/>
    </row>
    <row r="62" spans="1:6" ht="12.75">
      <c r="A62" s="66"/>
      <c r="B62" s="66"/>
      <c r="C62" s="66"/>
      <c r="D62" s="66"/>
      <c r="E62" s="26"/>
      <c r="F62" s="26"/>
    </row>
    <row r="63" spans="1:6" ht="12.75">
      <c r="A63" s="66"/>
      <c r="B63" s="66"/>
      <c r="C63" s="66"/>
      <c r="D63" s="66"/>
      <c r="E63" s="26"/>
      <c r="F63" s="26"/>
    </row>
    <row r="64" ht="12.75">
      <c r="A64" s="66"/>
    </row>
    <row r="65" ht="12.75">
      <c r="A65" s="66"/>
    </row>
    <row r="66" ht="12.75">
      <c r="A66" s="66"/>
    </row>
    <row r="67" ht="12.75">
      <c r="A67" s="66"/>
    </row>
  </sheetData>
  <sheetProtection/>
  <mergeCells count="8">
    <mergeCell ref="B60:C60"/>
    <mergeCell ref="E60:F60"/>
    <mergeCell ref="B61:C61"/>
    <mergeCell ref="E61:F61"/>
    <mergeCell ref="A1:F1"/>
    <mergeCell ref="A3:F3"/>
    <mergeCell ref="B59:C59"/>
    <mergeCell ref="E59:F59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 MASTER</cp:lastModifiedBy>
  <cp:lastPrinted>2012-07-05T03:40:21Z</cp:lastPrinted>
  <dcterms:created xsi:type="dcterms:W3CDTF">2006-10-01T22:06:14Z</dcterms:created>
  <dcterms:modified xsi:type="dcterms:W3CDTF">2012-07-06T12:11:34Z</dcterms:modified>
  <cp:category/>
  <cp:version/>
  <cp:contentType/>
  <cp:contentStatus/>
</cp:coreProperties>
</file>