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ANEIRO 2011" sheetId="1" r:id="rId1"/>
  </sheets>
  <definedNames>
    <definedName name="_xlnm.Print_Area" localSheetId="0">'JANEIRO 2011'!$A$1:$G$70</definedName>
  </definedNames>
  <calcPr fullCalcOnLoad="1"/>
</workbook>
</file>

<file path=xl/sharedStrings.xml><?xml version="1.0" encoding="utf-8"?>
<sst xmlns="http://schemas.openxmlformats.org/spreadsheetml/2006/main" count="41" uniqueCount="41">
  <si>
    <t>SALDO ANTERIOR</t>
  </si>
  <si>
    <t>ADUNEB - ASSOCIAÇÃO DOS DOCENTES DA UNEB</t>
  </si>
  <si>
    <t>FUNDO DE MOBILIZAÇÃO</t>
  </si>
  <si>
    <t>1. RECEITAS DO MÊS</t>
  </si>
  <si>
    <t>Contribuição associativa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</si>
  <si>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</si>
  <si>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</si>
  <si>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</si>
  <si>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</si>
  <si>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</si>
  <si>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</si>
  <si>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</si>
  <si>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</si>
  <si>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</si>
  <si>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</si>
  <si>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</si>
  <si>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</si>
  <si>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</si>
  <si>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</si>
  <si>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</si>
  <si>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ANTERIOR + RECEITAS - DESPESAS + CH A COMPENSAR ( EM 31 / 01 / 2011 )</t>
  </si>
  <si>
    <t>Despesas Bancárias - mês 01 / 2011</t>
  </si>
  <si>
    <t>DEMONSTRATIVO CONTÁBIL - JANEIRO / 2011</t>
  </si>
  <si>
    <t>Pgto. Passagens / 30º Congresso ANDES MG (ch 850270)</t>
  </si>
  <si>
    <t>Aquisição de material de consumo (ch 850270)</t>
  </si>
  <si>
    <t>Pgto. combustivel diretoria - Assembléia Geral (ch 850270)</t>
  </si>
  <si>
    <t>Pgto. taxa de entrega de passagens (ch 850270)</t>
  </si>
  <si>
    <t>Pgto. diárias - 30º Congresso ANDES MG (850270 / 850271)</t>
  </si>
  <si>
    <t>Pgto. Criação e arte de painel com a cronologia da ADUNEB (ch 850271)</t>
  </si>
  <si>
    <t>Pgto. alimentação /  reunião / plantão Diretoria (ch 850270 / 850271)</t>
  </si>
  <si>
    <t>Pgto. cópias diversas (ch 850270 / 850271)</t>
  </si>
  <si>
    <t>Pgto. passagens para reunião com diretoria (ch 850270 / 850271 / 850323)</t>
  </si>
  <si>
    <t>Pgto. diárias / reunião diretoria - Plantões (ch 850270 / 850271 / 850323)</t>
  </si>
  <si>
    <t>Pgto. de banda para participar de manifestação dos docentes (ch 850323)</t>
  </si>
  <si>
    <t>Pgto. serviço de apoio na paralisação e Assembléia Geral (ch 850271)</t>
  </si>
  <si>
    <t>Pgto. táxi reunião / plantão Diretoria (ch 850270 / 850271 / 850323)</t>
  </si>
  <si>
    <t>Pgto. hospedagem /  fórum AD's (ch 850270 / 850271 / 850323)</t>
  </si>
  <si>
    <t xml:space="preserve">Pgto. hospedagem /  30º Congresso ANDES MG (ch 850271) 1ª parcela (1 de 2) </t>
  </si>
  <si>
    <t>Pgto. confecção de faixas (ch 850270 / 850323) assembléias/Congresso do ANDES</t>
  </si>
  <si>
    <t>Diretor</t>
  </si>
  <si>
    <t>Francisco Hilder M. E Silva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</si>
</sst>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53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53" applyFont="1" applyFill="1" applyBorder="1" applyAlignment="1">
      <alignment horizontal="right"/>
    </xf>
    <xf numFmtId="171" fontId="2" fillId="0" borderId="0" xfId="53" applyFont="1" applyFill="1" applyBorder="1" applyAlignment="1">
      <alignment/>
    </xf>
    <xf numFmtId="171" fontId="2" fillId="0" borderId="20" xfId="53" applyFont="1" applyFill="1" applyBorder="1" applyAlignment="1">
      <alignment/>
    </xf>
    <xf numFmtId="171" fontId="2" fillId="0" borderId="19" xfId="53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53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53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53" applyFont="1" applyFill="1" applyBorder="1" applyAlignment="1">
      <alignment/>
    </xf>
    <xf numFmtId="171" fontId="0" fillId="0" borderId="13" xfId="53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53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53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53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53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53" applyFont="1" applyFill="1" applyBorder="1" applyAlignment="1">
      <alignment horizontal="right"/>
    </xf>
    <xf numFmtId="171" fontId="2" fillId="0" borderId="22" xfId="53" applyFont="1" applyFill="1" applyBorder="1" applyAlignment="1">
      <alignment/>
    </xf>
    <xf numFmtId="171" fontId="2" fillId="0" borderId="11" xfId="53" applyFont="1" applyFill="1" applyBorder="1" applyAlignment="1">
      <alignment/>
    </xf>
    <xf numFmtId="171" fontId="2" fillId="0" borderId="14" xfId="53" applyFont="1" applyFill="1" applyBorder="1" applyAlignment="1">
      <alignment/>
    </xf>
    <xf numFmtId="171" fontId="0" fillId="0" borderId="22" xfId="53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="90" zoomScaleNormal="90" zoomScalePageLayoutView="0" workbookViewId="0" topLeftCell="A1">
      <selection activeCell="G53" sqref="G53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0" t="s">
        <v>1</v>
      </c>
      <c r="B1" s="100"/>
      <c r="C1" s="100"/>
      <c r="D1" s="100"/>
      <c r="E1" s="100"/>
      <c r="F1" s="100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1" t="s">
        <v>22</v>
      </c>
      <c r="B3" s="101"/>
      <c r="C3" s="101"/>
      <c r="D3" s="101"/>
      <c r="E3" s="101"/>
      <c r="F3" s="101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SUM(F7:F8)</f>
        <v>114054.77</v>
      </c>
      <c r="H6" s="68"/>
    </row>
    <row r="7" spans="1:10" ht="12.75">
      <c r="A7" s="79"/>
      <c r="B7" s="86" t="s">
        <v>12</v>
      </c>
      <c r="C7" s="86"/>
      <c r="D7" s="86"/>
      <c r="E7" s="87"/>
      <c r="F7" s="84">
        <v>11518.36</v>
      </c>
      <c r="H7" s="68"/>
      <c r="I7" s="3"/>
      <c r="J7" s="3"/>
    </row>
    <row r="8" spans="1:10" ht="12.75">
      <c r="A8" s="75"/>
      <c r="B8" s="76" t="s">
        <v>15</v>
      </c>
      <c r="C8" s="76"/>
      <c r="D8" s="76"/>
      <c r="E8" s="77"/>
      <c r="F8" s="85">
        <f>50000+52536.41</f>
        <v>102536.41</v>
      </c>
      <c r="H8" s="68"/>
      <c r="I8" s="3"/>
      <c r="J8" s="3"/>
    </row>
    <row r="9" spans="1:10" ht="13.5" customHeight="1">
      <c r="A9" s="3"/>
      <c r="B9" s="30"/>
      <c r="C9" s="30"/>
      <c r="D9" s="30"/>
      <c r="E9" s="31"/>
      <c r="F9" s="32"/>
      <c r="H9" s="68"/>
      <c r="I9" s="3"/>
      <c r="J9" s="3"/>
    </row>
    <row r="10" spans="1:10" ht="12.75">
      <c r="A10" s="30" t="s">
        <v>3</v>
      </c>
      <c r="B10" s="30"/>
      <c r="C10" s="33"/>
      <c r="D10" s="33"/>
      <c r="E10" s="34"/>
      <c r="F10" s="89">
        <f>SUM(F11:F12)</f>
        <v>18836.39</v>
      </c>
      <c r="G10" s="33"/>
      <c r="H10" s="68"/>
      <c r="I10" s="3"/>
      <c r="J10" s="3"/>
    </row>
    <row r="11" spans="1:10" ht="12.75">
      <c r="A11" s="79"/>
      <c r="B11" s="80" t="s">
        <v>4</v>
      </c>
      <c r="C11" s="2"/>
      <c r="D11" s="2"/>
      <c r="E11" s="90"/>
      <c r="F11" s="92">
        <f>17894.05</f>
        <v>17894.05</v>
      </c>
      <c r="G11" s="33"/>
      <c r="H11" s="69"/>
      <c r="I11" s="3"/>
      <c r="J11" s="3"/>
    </row>
    <row r="12" spans="1:10" ht="12.75">
      <c r="A12" s="75"/>
      <c r="B12" s="82" t="s">
        <v>16</v>
      </c>
      <c r="C12" s="7"/>
      <c r="D12" s="7"/>
      <c r="E12" s="91"/>
      <c r="F12" s="57">
        <v>942.34</v>
      </c>
      <c r="G12" s="33"/>
      <c r="H12" s="69"/>
      <c r="I12" s="3"/>
      <c r="J12" s="3"/>
    </row>
    <row r="13" spans="1:10" ht="12.75">
      <c r="A13" s="42"/>
      <c r="B13" s="42"/>
      <c r="C13" s="42"/>
      <c r="D13" s="42"/>
      <c r="E13" s="43"/>
      <c r="F13" s="36"/>
      <c r="H13" s="68"/>
      <c r="I13" s="3"/>
      <c r="J13" s="3"/>
    </row>
    <row r="14" spans="1:10" ht="12.75">
      <c r="A14" s="37" t="s">
        <v>5</v>
      </c>
      <c r="B14" s="38"/>
      <c r="C14" s="38"/>
      <c r="D14" s="38"/>
      <c r="E14" s="39"/>
      <c r="F14" s="40">
        <f>+F6+F10</f>
        <v>132891.16</v>
      </c>
      <c r="H14" s="68"/>
      <c r="I14" s="3"/>
      <c r="J14" s="3"/>
    </row>
    <row r="15" spans="1:10" ht="12.75">
      <c r="A15" s="41"/>
      <c r="B15" s="41"/>
      <c r="C15" s="42"/>
      <c r="D15" s="42"/>
      <c r="E15" s="43"/>
      <c r="F15" s="36"/>
      <c r="H15" s="68"/>
      <c r="I15" s="3"/>
      <c r="J15" s="3"/>
    </row>
    <row r="16" spans="1:10" ht="11.25" customHeight="1">
      <c r="A16" s="42"/>
      <c r="B16" s="42"/>
      <c r="C16" s="42"/>
      <c r="D16" s="42"/>
      <c r="E16" s="44"/>
      <c r="F16" s="43"/>
      <c r="G16" s="45" t="s">
        <v>6</v>
      </c>
      <c r="H16" s="68"/>
      <c r="I16" s="3"/>
      <c r="J16" s="3"/>
    </row>
    <row r="17" spans="1:10" ht="15" customHeight="1">
      <c r="A17" s="18" t="s">
        <v>7</v>
      </c>
      <c r="B17" s="46"/>
      <c r="C17" s="46"/>
      <c r="D17" s="46"/>
      <c r="E17" s="46" t="s">
        <v>8</v>
      </c>
      <c r="F17" s="35">
        <f>F18+F42+F26</f>
        <v>21400.69</v>
      </c>
      <c r="G17" s="47">
        <f>F$17/F$10</f>
        <v>1.1361354272235815</v>
      </c>
      <c r="H17" s="70"/>
      <c r="I17" s="3"/>
      <c r="J17" s="3"/>
    </row>
    <row r="18" spans="1:10" ht="15.75" customHeight="1">
      <c r="A18" s="11" t="s">
        <v>17</v>
      </c>
      <c r="B18" s="48"/>
      <c r="C18" s="48"/>
      <c r="D18" s="48"/>
      <c r="E18" s="49"/>
      <c r="F18" s="50">
        <f>SUM(F19:F24)</f>
        <v>1195.43</v>
      </c>
      <c r="G18" s="47">
        <f>F$18/F$10</f>
        <v>0.06346385905154862</v>
      </c>
      <c r="H18" s="68"/>
      <c r="I18" s="3"/>
      <c r="J18" s="3"/>
    </row>
    <row r="19" spans="1:10" ht="6" customHeight="1">
      <c r="A19" s="51"/>
      <c r="B19" s="3"/>
      <c r="C19" s="3"/>
      <c r="D19" s="3"/>
      <c r="E19" s="52"/>
      <c r="F19" s="53"/>
      <c r="G19" s="54"/>
      <c r="H19" s="69"/>
      <c r="I19" s="3"/>
      <c r="J19" s="3"/>
    </row>
    <row r="20" spans="1:10" ht="15.75" customHeight="1">
      <c r="A20" s="51"/>
      <c r="B20" s="95" t="s">
        <v>30</v>
      </c>
      <c r="C20" s="3"/>
      <c r="D20" s="3"/>
      <c r="E20" s="52"/>
      <c r="F20" s="53">
        <f>21.76+40</f>
        <v>61.760000000000005</v>
      </c>
      <c r="G20" s="54"/>
      <c r="H20" s="69"/>
      <c r="I20" s="3"/>
      <c r="J20" s="3"/>
    </row>
    <row r="21" spans="1:10" ht="15.75" customHeight="1">
      <c r="A21" s="51"/>
      <c r="B21" s="95" t="s">
        <v>24</v>
      </c>
      <c r="C21" s="3"/>
      <c r="D21" s="3"/>
      <c r="E21" s="52"/>
      <c r="F21" s="53">
        <f>23.5+12+27.1+79.57+11.5</f>
        <v>153.67</v>
      </c>
      <c r="G21" s="54"/>
      <c r="H21" s="69"/>
      <c r="I21" s="3"/>
      <c r="J21" s="3"/>
    </row>
    <row r="22" spans="1:10" ht="15.75" customHeight="1">
      <c r="A22" s="51"/>
      <c r="B22" s="97" t="s">
        <v>28</v>
      </c>
      <c r="C22" s="3"/>
      <c r="D22" s="3"/>
      <c r="E22" s="52"/>
      <c r="F22" s="96">
        <f>200</f>
        <v>200</v>
      </c>
      <c r="G22" s="54"/>
      <c r="H22" s="69"/>
      <c r="I22" s="3"/>
      <c r="J22" s="3"/>
    </row>
    <row r="23" spans="1:10" ht="15.75" customHeight="1">
      <c r="A23" s="51"/>
      <c r="B23" s="95" t="s">
        <v>38</v>
      </c>
      <c r="C23" s="3"/>
      <c r="D23" s="3"/>
      <c r="E23" s="52"/>
      <c r="F23" s="78">
        <f>360+60+360</f>
        <v>780</v>
      </c>
      <c r="G23" s="54"/>
      <c r="H23" s="69"/>
      <c r="I23" s="3"/>
      <c r="J23" s="3"/>
    </row>
    <row r="24" spans="1:10" ht="5.25" customHeight="1">
      <c r="A24" s="6"/>
      <c r="B24" s="7"/>
      <c r="C24" s="7"/>
      <c r="D24" s="7"/>
      <c r="E24" s="56"/>
      <c r="F24" s="57"/>
      <c r="G24" s="8"/>
      <c r="H24" s="71"/>
      <c r="I24" s="3"/>
      <c r="J24" s="3"/>
    </row>
    <row r="25" spans="6:8" s="3" customFormat="1" ht="12.75">
      <c r="F25" s="9"/>
      <c r="G25" s="10"/>
      <c r="H25" s="71"/>
    </row>
    <row r="26" spans="1:10" ht="15.75" customHeight="1">
      <c r="A26" s="11" t="s">
        <v>18</v>
      </c>
      <c r="B26" s="48"/>
      <c r="C26" s="48"/>
      <c r="D26" s="48"/>
      <c r="E26" s="48"/>
      <c r="F26" s="50">
        <f>SUM(F27:F40)</f>
        <v>20209.809999999998</v>
      </c>
      <c r="G26" s="58">
        <f>F$26/F$10</f>
        <v>1.072913121888005</v>
      </c>
      <c r="H26" s="68"/>
      <c r="I26" s="3"/>
      <c r="J26" s="3"/>
    </row>
    <row r="27" spans="1:8" s="3" customFormat="1" ht="3.75" customHeight="1">
      <c r="A27" s="59"/>
      <c r="B27" s="2"/>
      <c r="C27" s="2"/>
      <c r="D27" s="2"/>
      <c r="E27" s="60"/>
      <c r="F27" s="61"/>
      <c r="G27" s="62"/>
      <c r="H27" s="71"/>
    </row>
    <row r="28" spans="1:8" s="3" customFormat="1" ht="12.75" customHeight="1">
      <c r="A28" s="1"/>
      <c r="B28" s="95" t="s">
        <v>35</v>
      </c>
      <c r="E28" s="52"/>
      <c r="F28" s="78">
        <f>15+20+16+15+20+15.45+26.48+34+34+26.8+15+28+16+20+20+18+20+35+22+18.2+20+27+20+18.85+26.25+20</f>
        <v>567.03</v>
      </c>
      <c r="G28" s="4"/>
      <c r="H28" s="71"/>
    </row>
    <row r="29" spans="1:8" s="3" customFormat="1" ht="12.75" customHeight="1">
      <c r="A29" s="1"/>
      <c r="B29" s="95" t="s">
        <v>26</v>
      </c>
      <c r="E29" s="52"/>
      <c r="F29" s="78">
        <f>6+6</f>
        <v>12</v>
      </c>
      <c r="G29" s="4"/>
      <c r="H29" s="71"/>
    </row>
    <row r="30" spans="1:8" s="3" customFormat="1" ht="12.75" customHeight="1">
      <c r="A30" s="1"/>
      <c r="B30" s="95" t="s">
        <v>34</v>
      </c>
      <c r="E30" s="52"/>
      <c r="F30" s="78">
        <f>70+16+10</f>
        <v>96</v>
      </c>
      <c r="G30" s="4"/>
      <c r="H30" s="71"/>
    </row>
    <row r="31" spans="1:8" s="3" customFormat="1" ht="12.75" customHeight="1">
      <c r="A31" s="1"/>
      <c r="B31" s="95" t="s">
        <v>33</v>
      </c>
      <c r="E31" s="52"/>
      <c r="F31" s="78">
        <f>275</f>
        <v>275</v>
      </c>
      <c r="G31" s="4"/>
      <c r="H31" s="71"/>
    </row>
    <row r="32" spans="1:8" s="3" customFormat="1" ht="12.75" customHeight="1">
      <c r="A32" s="1"/>
      <c r="B32" s="95" t="s">
        <v>29</v>
      </c>
      <c r="E32" s="52"/>
      <c r="F32" s="78">
        <f>237.1+27+12+24+350</f>
        <v>650.1</v>
      </c>
      <c r="G32" s="4"/>
      <c r="H32" s="71"/>
    </row>
    <row r="33" spans="1:8" s="3" customFormat="1" ht="12.75" customHeight="1">
      <c r="A33" s="1"/>
      <c r="B33" s="95" t="s">
        <v>31</v>
      </c>
      <c r="E33" s="52"/>
      <c r="F33" s="78">
        <f>23.83+20+250+251+19.43+19.48+19.43+19.43+19.43+247+138.19+100+251+120+100+251+251+60+251+251+154.13+146+400</f>
        <v>3362.35</v>
      </c>
      <c r="G33" s="4"/>
      <c r="H33" s="71"/>
    </row>
    <row r="34" spans="1:8" s="3" customFormat="1" ht="12.75">
      <c r="A34" s="1"/>
      <c r="B34" s="95" t="s">
        <v>32</v>
      </c>
      <c r="E34" s="52"/>
      <c r="F34" s="63">
        <f>80+80+240+160+160+80+80+160+160+80+320+160+80</f>
        <v>1840</v>
      </c>
      <c r="G34" s="4"/>
      <c r="H34" s="71"/>
    </row>
    <row r="35" spans="1:8" s="3" customFormat="1" ht="12.75">
      <c r="A35" s="1"/>
      <c r="B35" s="95" t="s">
        <v>23</v>
      </c>
      <c r="E35" s="52"/>
      <c r="F35" s="63">
        <f>550+33+33+243.87</f>
        <v>859.87</v>
      </c>
      <c r="G35" s="4"/>
      <c r="H35" s="71"/>
    </row>
    <row r="36" spans="1:8" s="3" customFormat="1" ht="12.75">
      <c r="A36" s="1"/>
      <c r="B36" s="95" t="s">
        <v>36</v>
      </c>
      <c r="E36" s="52"/>
      <c r="F36" s="63">
        <f>129+129+129+90+74.25+90+45+450</f>
        <v>1136.25</v>
      </c>
      <c r="G36" s="4"/>
      <c r="H36" s="71"/>
    </row>
    <row r="37" spans="1:8" s="3" customFormat="1" ht="12.75">
      <c r="A37" s="1"/>
      <c r="B37" s="95" t="s">
        <v>27</v>
      </c>
      <c r="E37" s="52"/>
      <c r="F37" s="63">
        <f>800+900+800+800+800+800</f>
        <v>4900</v>
      </c>
      <c r="G37" s="4"/>
      <c r="H37" s="71"/>
    </row>
    <row r="38" spans="1:8" s="3" customFormat="1" ht="12.75">
      <c r="A38" s="1"/>
      <c r="B38" s="95" t="s">
        <v>37</v>
      </c>
      <c r="E38" s="52"/>
      <c r="F38" s="63">
        <f>6387.14</f>
        <v>6387.14</v>
      </c>
      <c r="G38" s="4"/>
      <c r="H38" s="71"/>
    </row>
    <row r="39" spans="1:8" s="3" customFormat="1" ht="12.75">
      <c r="A39" s="1"/>
      <c r="B39" s="95" t="s">
        <v>25</v>
      </c>
      <c r="E39" s="52"/>
      <c r="F39" s="63">
        <f>20+104.07</f>
        <v>124.07</v>
      </c>
      <c r="G39" s="4"/>
      <c r="H39" s="71"/>
    </row>
    <row r="40" spans="1:8" s="3" customFormat="1" ht="4.5" customHeight="1">
      <c r="A40" s="6"/>
      <c r="B40" s="7"/>
      <c r="C40" s="7"/>
      <c r="D40" s="7"/>
      <c r="E40" s="56"/>
      <c r="F40" s="64"/>
      <c r="G40" s="8"/>
      <c r="H40" s="71"/>
    </row>
    <row r="41" spans="6:8" s="3" customFormat="1" ht="12.75">
      <c r="F41" s="9"/>
      <c r="G41" s="10"/>
      <c r="H41" s="71"/>
    </row>
    <row r="42" spans="1:10" ht="15.75" customHeight="1">
      <c r="A42" s="11" t="s">
        <v>19</v>
      </c>
      <c r="B42" s="2"/>
      <c r="C42" s="48"/>
      <c r="D42" s="48"/>
      <c r="E42" s="48"/>
      <c r="F42" s="50">
        <f>SUM(F43:F45)</f>
        <v>-4.55</v>
      </c>
      <c r="G42" s="58">
        <f>F$42/F$10</f>
        <v>-0.00024155371597211567</v>
      </c>
      <c r="H42" s="68"/>
      <c r="I42" s="3"/>
      <c r="J42" s="3"/>
    </row>
    <row r="43" spans="1:10" ht="3" customHeight="1">
      <c r="A43" s="1"/>
      <c r="B43" s="2"/>
      <c r="C43" s="3"/>
      <c r="D43" s="3"/>
      <c r="E43" s="3"/>
      <c r="F43" s="20"/>
      <c r="G43" s="4"/>
      <c r="H43" s="71"/>
      <c r="I43" s="3"/>
      <c r="J43" s="3"/>
    </row>
    <row r="44" spans="1:10" ht="13.5" customHeight="1">
      <c r="A44" s="1"/>
      <c r="B44" s="3" t="s">
        <v>11</v>
      </c>
      <c r="C44" s="3"/>
      <c r="D44" s="3"/>
      <c r="E44" s="3"/>
      <c r="F44" s="20">
        <v>-6</v>
      </c>
      <c r="G44" s="4"/>
      <c r="H44" s="71"/>
      <c r="I44" s="3"/>
      <c r="J44" s="3"/>
    </row>
    <row r="45" spans="1:10" ht="12.75">
      <c r="A45" s="6"/>
      <c r="B45" s="93" t="s">
        <v>21</v>
      </c>
      <c r="C45" s="7"/>
      <c r="D45" s="7"/>
      <c r="E45" s="7"/>
      <c r="F45" s="21">
        <f>1.45</f>
        <v>1.45</v>
      </c>
      <c r="G45" s="8"/>
      <c r="H45" s="71"/>
      <c r="I45" s="3"/>
      <c r="J45" s="3"/>
    </row>
    <row r="46" spans="1:10" ht="12.75">
      <c r="A46" s="3"/>
      <c r="B46" s="3"/>
      <c r="C46" s="3"/>
      <c r="D46" s="3"/>
      <c r="E46" s="3"/>
      <c r="F46" s="9"/>
      <c r="G46" s="10"/>
      <c r="H46" s="71"/>
      <c r="I46" s="3"/>
      <c r="J46" s="3"/>
    </row>
    <row r="47" spans="1:10" ht="15.75" customHeight="1">
      <c r="A47" s="11" t="s">
        <v>20</v>
      </c>
      <c r="B47" s="12"/>
      <c r="C47" s="12"/>
      <c r="D47" s="12"/>
      <c r="E47" s="12"/>
      <c r="F47" s="13"/>
      <c r="G47" s="14">
        <f>F14-F17</f>
        <v>111490.47</v>
      </c>
      <c r="H47" s="71"/>
      <c r="I47" s="3"/>
      <c r="J47" s="3"/>
    </row>
    <row r="48" spans="1:10" ht="9" customHeight="1">
      <c r="A48" s="15"/>
      <c r="F48" s="16"/>
      <c r="G48" s="17"/>
      <c r="H48" s="71"/>
      <c r="I48" s="3"/>
      <c r="J48" s="3"/>
    </row>
    <row r="49" spans="1:10" ht="12.75">
      <c r="A49" s="79"/>
      <c r="B49" s="80" t="s">
        <v>13</v>
      </c>
      <c r="C49" s="80"/>
      <c r="D49" s="80"/>
      <c r="E49" s="80"/>
      <c r="F49" s="81"/>
      <c r="G49" s="84">
        <v>8011.72</v>
      </c>
      <c r="H49" s="68"/>
      <c r="I49" s="3"/>
      <c r="J49" s="94"/>
    </row>
    <row r="50" spans="1:10" ht="12.75">
      <c r="A50" s="75"/>
      <c r="B50" s="82" t="s">
        <v>14</v>
      </c>
      <c r="C50" s="82"/>
      <c r="D50" s="82"/>
      <c r="E50" s="82"/>
      <c r="F50" s="83"/>
      <c r="G50" s="85">
        <f>50000+53478.75</f>
        <v>103478.75</v>
      </c>
      <c r="H50" s="68"/>
      <c r="I50" s="3"/>
      <c r="J50" s="94"/>
    </row>
    <row r="51" spans="1:10" ht="27" customHeight="1">
      <c r="A51" s="18"/>
      <c r="B51" s="18"/>
      <c r="C51" s="18"/>
      <c r="D51" s="18"/>
      <c r="E51" s="18"/>
      <c r="F51" s="18"/>
      <c r="G51" s="19"/>
      <c r="H51" s="68"/>
      <c r="I51" s="3"/>
      <c r="J51" s="3"/>
    </row>
    <row r="52" spans="2:10" ht="43.5" customHeight="1">
      <c r="B52" s="102"/>
      <c r="C52" s="102"/>
      <c r="D52" s="65"/>
      <c r="E52" s="103"/>
      <c r="F52" s="102"/>
      <c r="H52" s="68"/>
      <c r="I52" s="3"/>
      <c r="J52" s="3"/>
    </row>
    <row r="53" spans="1:10" ht="12.75">
      <c r="A53" s="66"/>
      <c r="B53" s="98" t="s">
        <v>9</v>
      </c>
      <c r="C53" s="98"/>
      <c r="D53" s="65"/>
      <c r="E53" s="99" t="s">
        <v>40</v>
      </c>
      <c r="F53" s="98"/>
      <c r="H53" s="68"/>
      <c r="I53" s="3"/>
      <c r="J53" s="3"/>
    </row>
    <row r="54" spans="1:10" ht="12.75">
      <c r="A54" s="66"/>
      <c r="B54" s="98" t="s">
        <v>10</v>
      </c>
      <c r="C54" s="98"/>
      <c r="D54" s="65"/>
      <c r="E54" s="99" t="s">
        <v>39</v>
      </c>
      <c r="F54" s="98"/>
      <c r="H54" s="68"/>
      <c r="I54" s="3"/>
      <c r="J54" s="3"/>
    </row>
    <row r="55" spans="1:10" ht="12.75">
      <c r="A55" s="66"/>
      <c r="B55" s="66"/>
      <c r="C55" s="66"/>
      <c r="D55" s="66"/>
      <c r="E55" s="26"/>
      <c r="F55" s="26"/>
      <c r="H55" s="68"/>
      <c r="I55" s="3"/>
      <c r="J55" s="3"/>
    </row>
    <row r="56" spans="1:10" ht="12.75">
      <c r="A56" s="66"/>
      <c r="B56" s="66"/>
      <c r="C56" s="66"/>
      <c r="D56" s="66"/>
      <c r="E56" s="26"/>
      <c r="F56" s="26"/>
      <c r="H56" s="68"/>
      <c r="I56" s="3"/>
      <c r="J56" s="3"/>
    </row>
    <row r="57" spans="1:10" ht="12.75">
      <c r="A57" s="66"/>
      <c r="H57" s="68"/>
      <c r="I57" s="3"/>
      <c r="J57" s="3"/>
    </row>
    <row r="58" spans="1:10" ht="12.75">
      <c r="A58" s="66"/>
      <c r="H58" s="68"/>
      <c r="I58" s="3"/>
      <c r="J58" s="3"/>
    </row>
    <row r="59" spans="1:10" ht="12.75">
      <c r="A59" s="66"/>
      <c r="H59" s="68"/>
      <c r="I59" s="3"/>
      <c r="J59" s="3"/>
    </row>
    <row r="60" spans="1:10" ht="12.75">
      <c r="A60" s="66"/>
      <c r="H60" s="68"/>
      <c r="I60" s="3"/>
      <c r="J60" s="3"/>
    </row>
    <row r="61" spans="8:10" ht="12.75">
      <c r="H61" s="68"/>
      <c r="I61" s="3"/>
      <c r="J61" s="3"/>
    </row>
    <row r="62" spans="8:10" ht="12.75">
      <c r="H62" s="68"/>
      <c r="I62" s="3"/>
      <c r="J62" s="3"/>
    </row>
    <row r="63" spans="8:10" ht="12.75">
      <c r="H63" s="68"/>
      <c r="I63" s="3"/>
      <c r="J63" s="3"/>
    </row>
    <row r="64" spans="8:10" ht="12.75">
      <c r="H64" s="68"/>
      <c r="I64" s="3"/>
      <c r="J64" s="3"/>
    </row>
    <row r="65" spans="8:10" ht="12.75">
      <c r="H65" s="68"/>
      <c r="I65" s="3"/>
      <c r="J65" s="3"/>
    </row>
    <row r="66" spans="8:10" ht="12.75"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</sheetData>
  <sheetProtection/>
  <mergeCells count="8">
    <mergeCell ref="B53:C53"/>
    <mergeCell ref="E53:F53"/>
    <mergeCell ref="B54:C54"/>
    <mergeCell ref="E54:F54"/>
    <mergeCell ref="A1:F1"/>
    <mergeCell ref="A3:F3"/>
    <mergeCell ref="B52:C52"/>
    <mergeCell ref="E52:F52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pc 1</cp:lastModifiedBy>
  <cp:lastPrinted>2011-11-09T03:44:27Z</cp:lastPrinted>
  <dcterms:created xsi:type="dcterms:W3CDTF">2006-10-01T22:06:14Z</dcterms:created>
  <dcterms:modified xsi:type="dcterms:W3CDTF">2011-11-16T14:49:01Z</dcterms:modified>
  <cp:category/>
  <cp:version/>
  <cp:contentType/>
  <cp:contentStatus/>
</cp:coreProperties>
</file>